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026"/>
  <workbookPr defaultThemeVersion="124226"/>
  <mc:AlternateContent xmlns:mc="http://schemas.openxmlformats.org/markup-compatibility/2006">
    <mc:Choice Requires="x15">
      <x15ac:absPath xmlns:x15ac="http://schemas.microsoft.com/office/spreadsheetml/2010/11/ac" url="C:\Users\User\Desktop\MAONI\"/>
    </mc:Choice>
  </mc:AlternateContent>
  <xr:revisionPtr revIDLastSave="0" documentId="8_{5225AD2C-D0BA-44C2-9B4A-F755B9722B50}" xr6:coauthVersionLast="47" xr6:coauthVersionMax="47" xr10:uidLastSave="{00000000-0000-0000-0000-000000000000}"/>
  <bookViews>
    <workbookView xWindow="-96" yWindow="-96" windowWidth="23232" windowHeight="12552"/>
  </bookViews>
  <sheets>
    <sheet name="Cover" sheetId="27" r:id="rId1"/>
    <sheet name="Table of Contents" sheetId="26" r:id="rId2"/>
    <sheet name="Prelim 1" sheetId="18" r:id="rId3"/>
    <sheet name="Bill 1 Prelims" sheetId="17" r:id="rId4"/>
    <sheet name="Office 1" sheetId="19" r:id="rId5"/>
    <sheet name="Bill 2 Office 1" sheetId="10" r:id="rId6"/>
    <sheet name="Office 2" sheetId="20" r:id="rId7"/>
    <sheet name="Bill 3 Office 2" sheetId="11" r:id="rId8"/>
    <sheet name="Conf" sheetId="21" r:id="rId9"/>
    <sheet name="Bill 4 Confere" sheetId="13" r:id="rId10"/>
    <sheet name="Electric" sheetId="22" r:id="rId11"/>
    <sheet name="Bill 5 Elect" sheetId="12" r:id="rId12"/>
    <sheet name="ExtWrks" sheetId="23" r:id="rId13"/>
    <sheet name="Bill 6 Ext Wrks" sheetId="14" r:id="rId14"/>
    <sheet name="PC" sheetId="24" r:id="rId15"/>
    <sheet name="Bill 7 PC" sheetId="15" r:id="rId16"/>
    <sheet name="Sum" sheetId="25" r:id="rId17"/>
    <sheet name="Bill 8 Summary" sheetId="16" r:id="rId18"/>
  </sheets>
  <definedNames>
    <definedName name="_xlnm.Print_Area" localSheetId="10">Electric!$A$1:$I$24</definedName>
    <definedName name="_xlnm.Print_Area" localSheetId="12">ExtWrks!$A$1:$I$24</definedName>
    <definedName name="_xlnm.Print_Area" localSheetId="14">PC!$A$1:$I$24</definedName>
    <definedName name="_xlnm.Print_Area" localSheetId="16">Sum!$A$1:$I$24</definedName>
  </definedNames>
  <calcPr calcId="191029"/>
</workbook>
</file>

<file path=xl/calcChain.xml><?xml version="1.0" encoding="utf-8"?>
<calcChain xmlns="http://schemas.openxmlformats.org/spreadsheetml/2006/main">
  <c r="D971" i="17" l="1"/>
  <c r="D967" i="17"/>
  <c r="D951" i="17"/>
  <c r="D949" i="17"/>
  <c r="H732" i="17"/>
  <c r="D969" i="17" s="1"/>
  <c r="H799" i="17"/>
  <c r="H866" i="17"/>
  <c r="D973" i="17" s="1"/>
  <c r="H130" i="17"/>
  <c r="H196" i="17"/>
  <c r="D953" i="17" s="1"/>
  <c r="C2157" i="13"/>
  <c r="C1324" i="13"/>
  <c r="C1319" i="13"/>
  <c r="C1258" i="13"/>
  <c r="C1251" i="13"/>
  <c r="C1263" i="13" s="1"/>
  <c r="C1197" i="13"/>
  <c r="C1206" i="13" s="1"/>
  <c r="C1171" i="13"/>
  <c r="C1182" i="13" s="1"/>
  <c r="C1155" i="13"/>
  <c r="C1163" i="13"/>
  <c r="C1178" i="13"/>
  <c r="C1125" i="13"/>
  <c r="C1094" i="13"/>
  <c r="C1087" i="13"/>
  <c r="C1089" i="13"/>
  <c r="C1082" i="13"/>
  <c r="C1096" i="13"/>
  <c r="B946" i="13"/>
  <c r="C840" i="13"/>
  <c r="C916" i="13" s="1"/>
  <c r="C726" i="13"/>
  <c r="F608" i="13"/>
  <c r="C414" i="13"/>
  <c r="F302" i="13"/>
  <c r="C259" i="13"/>
  <c r="C261" i="13" s="1"/>
  <c r="C263" i="13" s="1"/>
  <c r="C265" i="13" s="1"/>
  <c r="C267" i="13" s="1"/>
  <c r="C250" i="13"/>
  <c r="C242" i="13"/>
  <c r="B174" i="13"/>
  <c r="C151" i="13"/>
  <c r="C228" i="13" s="1"/>
  <c r="C106" i="13"/>
  <c r="C53" i="13"/>
  <c r="C28" i="13"/>
  <c r="C24" i="13"/>
  <c r="C692" i="12"/>
  <c r="C761" i="12" s="1"/>
  <c r="C830" i="12" s="1"/>
  <c r="C899" i="12" s="1"/>
  <c r="C970" i="12" s="1"/>
  <c r="C1039" i="12" s="1"/>
  <c r="C1109" i="12" s="1"/>
  <c r="C1179" i="12" s="1"/>
  <c r="C1248" i="12" s="1"/>
  <c r="C1318" i="12" s="1"/>
  <c r="C1388" i="12" s="1"/>
  <c r="C1458" i="12" s="1"/>
  <c r="C1528" i="12" s="1"/>
  <c r="C15" i="16" s="1"/>
  <c r="C201" i="15"/>
  <c r="C19" i="16" s="1"/>
  <c r="C1963" i="14"/>
  <c r="C1809" i="14"/>
  <c r="C1806" i="14"/>
  <c r="C1445" i="14"/>
  <c r="C1438" i="14"/>
  <c r="C1436" i="14"/>
  <c r="C1416" i="14"/>
  <c r="C1413" i="14"/>
  <c r="C1396" i="14"/>
  <c r="C1387" i="14"/>
  <c r="C1385" i="14"/>
  <c r="C1240" i="14"/>
  <c r="C1222" i="14"/>
  <c r="C1213" i="14"/>
  <c r="C1210" i="14"/>
  <c r="C1207" i="14"/>
  <c r="C1203" i="14"/>
  <c r="C1196" i="14"/>
  <c r="C1200" i="14" s="1"/>
  <c r="C1174" i="14"/>
  <c r="C1167" i="14"/>
  <c r="C1158" i="14"/>
  <c r="C1143" i="14"/>
  <c r="C1139" i="14"/>
  <c r="B1066" i="14"/>
  <c r="D1028" i="14"/>
  <c r="C976" i="14"/>
  <c r="C969" i="14"/>
  <c r="C1028" i="14" s="1"/>
  <c r="C596" i="14"/>
  <c r="C655" i="14"/>
  <c r="C714" i="14" s="1"/>
  <c r="C249" i="14"/>
  <c r="C231" i="14"/>
  <c r="C229" i="14"/>
  <c r="C185" i="14"/>
  <c r="C194" i="14" s="1"/>
  <c r="C196" i="14"/>
  <c r="C222" i="14" s="1"/>
  <c r="B146" i="14"/>
  <c r="C118" i="14"/>
  <c r="C177" i="14"/>
  <c r="C2135" i="14" s="1"/>
  <c r="C66" i="14"/>
  <c r="C54" i="14"/>
  <c r="C37" i="14"/>
  <c r="C42" i="14" s="1"/>
  <c r="C32" i="14"/>
  <c r="C2245" i="11"/>
  <c r="C2248" i="10"/>
  <c r="C1411" i="12"/>
  <c r="C1407" i="12"/>
  <c r="C140" i="12"/>
  <c r="C210" i="12"/>
  <c r="C280" i="12" s="1"/>
  <c r="C349" i="12" s="1"/>
  <c r="C414" i="12" s="1"/>
  <c r="C483" i="12" s="1"/>
  <c r="C553" i="12" s="1"/>
  <c r="C622" i="12" s="1"/>
  <c r="C1190" i="12"/>
  <c r="C1146" i="12"/>
  <c r="C1098" i="12"/>
  <c r="C1144" i="12"/>
  <c r="C1142" i="12"/>
  <c r="C707" i="10"/>
  <c r="C707" i="11"/>
  <c r="C1191" i="11"/>
  <c r="C357" i="11"/>
  <c r="C334" i="11"/>
  <c r="C76" i="11"/>
  <c r="B185" i="11"/>
  <c r="C2110" i="11"/>
  <c r="C2102" i="11"/>
  <c r="C1839" i="11"/>
  <c r="C1836" i="11"/>
  <c r="C1635" i="11"/>
  <c r="C1633" i="11"/>
  <c r="C1629" i="11"/>
  <c r="C1284" i="11"/>
  <c r="C1293" i="11"/>
  <c r="C1255" i="11"/>
  <c r="C1269" i="11" s="1"/>
  <c r="C1216" i="11"/>
  <c r="C1211" i="11"/>
  <c r="C1181" i="11"/>
  <c r="C1179" i="11"/>
  <c r="C845" i="11"/>
  <c r="C922" i="11"/>
  <c r="C999" i="11" s="1"/>
  <c r="C568" i="11"/>
  <c r="C479" i="11"/>
  <c r="C477" i="11"/>
  <c r="C1640" i="10"/>
  <c r="C1638" i="10"/>
  <c r="C1634" i="10"/>
  <c r="C1570" i="10"/>
  <c r="C1284" i="10"/>
  <c r="C1293" i="10"/>
  <c r="C1255" i="10"/>
  <c r="C1269" i="10"/>
  <c r="C1215" i="10"/>
  <c r="C1210" i="10"/>
  <c r="C1190" i="10"/>
  <c r="C1181" i="10"/>
  <c r="C1179" i="10"/>
  <c r="C845" i="10"/>
  <c r="B1029" i="10" s="1"/>
  <c r="C724" i="10"/>
  <c r="C479" i="10"/>
  <c r="C477" i="10"/>
  <c r="C520" i="10"/>
  <c r="C570" i="10"/>
  <c r="C568" i="10"/>
  <c r="C76" i="10"/>
  <c r="B185" i="10" s="1"/>
  <c r="C1837" i="10"/>
  <c r="C1840" i="10"/>
  <c r="C2103" i="10"/>
  <c r="C2111" i="10"/>
  <c r="C152" i="11"/>
  <c r="C229" i="11"/>
  <c r="C2241" i="11" s="1"/>
  <c r="C306" i="11"/>
  <c r="B406" i="11" s="1"/>
  <c r="B1031" i="11"/>
  <c r="B1029" i="11"/>
  <c r="B187" i="11"/>
  <c r="B148" i="14"/>
  <c r="B862" i="14"/>
  <c r="B864" i="14"/>
  <c r="C190" i="14"/>
  <c r="C1105" i="13"/>
  <c r="B1033" i="11" l="1"/>
  <c r="C1076" i="11"/>
  <c r="C992" i="13"/>
  <c r="B950" i="13"/>
  <c r="C773" i="14"/>
  <c r="B866" i="14"/>
  <c r="C304" i="13"/>
  <c r="C381" i="13" s="1"/>
  <c r="C2296" i="13"/>
  <c r="C383" i="11"/>
  <c r="C152" i="10"/>
  <c r="H263" i="17"/>
  <c r="C236" i="14"/>
  <c r="B176" i="13"/>
  <c r="B948" i="13"/>
  <c r="C922" i="10"/>
  <c r="H927" i="17"/>
  <c r="B485" i="13" l="1"/>
  <c r="C457" i="13"/>
  <c r="C832" i="14"/>
  <c r="B868" i="14"/>
  <c r="C298" i="14"/>
  <c r="C2137" i="14"/>
  <c r="D955" i="17"/>
  <c r="H330" i="17"/>
  <c r="C1068" i="13"/>
  <c r="C2302" i="13"/>
  <c r="C999" i="10"/>
  <c r="B1031" i="10"/>
  <c r="C1153" i="11"/>
  <c r="C2247" i="11"/>
  <c r="D975" i="17"/>
  <c r="H994" i="17"/>
  <c r="B187" i="10"/>
  <c r="C229" i="10"/>
  <c r="B408" i="11"/>
  <c r="C460" i="11"/>
  <c r="C1230" i="11" l="1"/>
  <c r="C2249" i="11"/>
  <c r="C2139" i="14"/>
  <c r="C357" i="14"/>
  <c r="B1033" i="10"/>
  <c r="C1076" i="10"/>
  <c r="B870" i="14"/>
  <c r="C891" i="14"/>
  <c r="D957" i="17"/>
  <c r="H397" i="17"/>
  <c r="C2243" i="11"/>
  <c r="C537" i="11"/>
  <c r="B487" i="13"/>
  <c r="C534" i="13"/>
  <c r="C306" i="10"/>
  <c r="C2242" i="10"/>
  <c r="C2304" i="13"/>
  <c r="C1143" i="13"/>
  <c r="C383" i="10" l="1"/>
  <c r="B406" i="10"/>
  <c r="C2298" i="13"/>
  <c r="C610" i="13"/>
  <c r="C687" i="13" s="1"/>
  <c r="C2300" i="13" s="1"/>
  <c r="B642" i="11"/>
  <c r="C614" i="11"/>
  <c r="B854" i="14"/>
  <c r="C416" i="14"/>
  <c r="C2250" i="10"/>
  <c r="C1153" i="10"/>
  <c r="D959" i="17"/>
  <c r="H464" i="17"/>
  <c r="C950" i="14"/>
  <c r="C2141" i="14"/>
  <c r="C1219" i="13"/>
  <c r="C2306" i="13"/>
  <c r="C2251" i="11"/>
  <c r="C1307" i="11"/>
  <c r="B644" i="11" l="1"/>
  <c r="C691" i="11"/>
  <c r="C476" i="14"/>
  <c r="B856" i="14"/>
  <c r="B1095" i="14"/>
  <c r="C1009" i="14"/>
  <c r="H531" i="17"/>
  <c r="D961" i="17"/>
  <c r="C1384" i="11"/>
  <c r="C2253" i="11"/>
  <c r="C1230" i="10"/>
  <c r="C2252" i="10"/>
  <c r="C1294" i="13"/>
  <c r="C2308" i="13"/>
  <c r="B408" i="10"/>
  <c r="C460" i="10"/>
  <c r="C537" i="10" l="1"/>
  <c r="C2244" i="10"/>
  <c r="C537" i="14"/>
  <c r="B860" i="14" s="1"/>
  <c r="B858" i="14"/>
  <c r="C1068" i="14"/>
  <c r="B1097" i="14"/>
  <c r="B1398" i="13"/>
  <c r="C1370" i="13"/>
  <c r="H598" i="17"/>
  <c r="D965" i="17" s="1"/>
  <c r="D963" i="17"/>
  <c r="C1307" i="10"/>
  <c r="C2254" i="10"/>
  <c r="C1461" i="11"/>
  <c r="C2255" i="11"/>
  <c r="C1127" i="14" l="1"/>
  <c r="B1099" i="14"/>
  <c r="C1446" i="13"/>
  <c r="B1400" i="13"/>
  <c r="C2257" i="11"/>
  <c r="C1538" i="11"/>
  <c r="C2256" i="10"/>
  <c r="C1384" i="10"/>
  <c r="B642" i="10"/>
  <c r="C614" i="10"/>
  <c r="C2259" i="11" l="1"/>
  <c r="C1616" i="11"/>
  <c r="C1461" i="10"/>
  <c r="C2258" i="10"/>
  <c r="C1522" i="13"/>
  <c r="C2310" i="13"/>
  <c r="B644" i="10"/>
  <c r="C691" i="10"/>
  <c r="C2246" i="10" s="1"/>
  <c r="C1188" i="14"/>
  <c r="C2143" i="14"/>
  <c r="B1334" i="14" l="1"/>
  <c r="C1249" i="14"/>
  <c r="C2312" i="13"/>
  <c r="C1598" i="13"/>
  <c r="C1538" i="10"/>
  <c r="C2260" i="10"/>
  <c r="B1716" i="11"/>
  <c r="C1693" i="11"/>
  <c r="C2262" i="10" l="1"/>
  <c r="C1616" i="10"/>
  <c r="C1770" i="11"/>
  <c r="B1718" i="11"/>
  <c r="C2314" i="13"/>
  <c r="C1674" i="13"/>
  <c r="B1336" i="14"/>
  <c r="C1310" i="14"/>
  <c r="C1694" i="10" l="1"/>
  <c r="B1717" i="10"/>
  <c r="C1369" i="14"/>
  <c r="B1338" i="14"/>
  <c r="B1774" i="13"/>
  <c r="C1751" i="13"/>
  <c r="C2261" i="11"/>
  <c r="C1849" i="11"/>
  <c r="B1719" i="10" l="1"/>
  <c r="C1771" i="10"/>
  <c r="B1958" i="11"/>
  <c r="C1926" i="11"/>
  <c r="C1828" i="13"/>
  <c r="B1776" i="13"/>
  <c r="C1428" i="14"/>
  <c r="C2145" i="14"/>
  <c r="C1487" i="14" l="1"/>
  <c r="B1692" i="14"/>
  <c r="C2316" i="13"/>
  <c r="C1905" i="13"/>
  <c r="B1960" i="11"/>
  <c r="C2003" i="11"/>
  <c r="C2264" i="10"/>
  <c r="C1850" i="10"/>
  <c r="C2080" i="11" l="1"/>
  <c r="C2263" i="11"/>
  <c r="C1927" i="10"/>
  <c r="C2004" i="10" s="1"/>
  <c r="B1959" i="10"/>
  <c r="B2014" i="13"/>
  <c r="C1982" i="13"/>
  <c r="C2059" i="13" s="1"/>
  <c r="C1546" i="14"/>
  <c r="B1694" i="14"/>
  <c r="B2016" i="13" l="1"/>
  <c r="C2318" i="13"/>
  <c r="C2135" i="13"/>
  <c r="C1605" i="14"/>
  <c r="B1696" i="14"/>
  <c r="B1961" i="10"/>
  <c r="C2266" i="10"/>
  <c r="C2081" i="10"/>
  <c r="B2196" i="11"/>
  <c r="C2157" i="11"/>
  <c r="C2158" i="10" l="1"/>
  <c r="C2235" i="10" s="1"/>
  <c r="B2197" i="10"/>
  <c r="B1698" i="14"/>
  <c r="C1664" i="14"/>
  <c r="C2212" i="13"/>
  <c r="C2289" i="13" s="1"/>
  <c r="B2251" i="13"/>
  <c r="B2198" i="11"/>
  <c r="C2234" i="11"/>
  <c r="C2361" i="13" l="1"/>
  <c r="C13" i="16" s="1"/>
  <c r="C2320" i="13"/>
  <c r="B2253" i="13"/>
  <c r="C2265" i="11"/>
  <c r="C2311" i="11"/>
  <c r="C11" i="16" s="1"/>
  <c r="B1700" i="14"/>
  <c r="C1723" i="14"/>
  <c r="C2268" i="10"/>
  <c r="B2199" i="10"/>
  <c r="C2312" i="10"/>
  <c r="C9" i="16" s="1"/>
  <c r="C2147" i="14" l="1"/>
  <c r="C1779" i="14"/>
  <c r="C1836" i="14" l="1"/>
  <c r="B1919" i="14"/>
  <c r="B1921" i="14" l="1"/>
  <c r="C1892" i="14"/>
  <c r="C1951" i="14" l="1"/>
  <c r="B1923" i="14"/>
  <c r="C2149" i="14" l="1"/>
  <c r="C2010" i="14"/>
  <c r="B2095" i="14" l="1"/>
  <c r="C2069" i="14"/>
  <c r="C2128" i="14" l="1"/>
  <c r="B2097" i="14"/>
  <c r="C2187" i="14" l="1"/>
  <c r="C17" i="16" s="1"/>
  <c r="C2151" i="14"/>
</calcChain>
</file>

<file path=xl/sharedStrings.xml><?xml version="1.0" encoding="utf-8"?>
<sst xmlns="http://schemas.openxmlformats.org/spreadsheetml/2006/main" count="8713" uniqueCount="2397">
  <si>
    <t>SUBSTRUCTURE</t>
  </si>
  <si>
    <t xml:space="preserve"> </t>
  </si>
  <si>
    <t>A</t>
  </si>
  <si>
    <t xml:space="preserve">  Excavate trench from reduced level for strip footings</t>
  </si>
  <si>
    <t xml:space="preserve">  0 to 1500mm deep</t>
  </si>
  <si>
    <t>m3</t>
  </si>
  <si>
    <t>B</t>
  </si>
  <si>
    <t>C</t>
  </si>
  <si>
    <t>D</t>
  </si>
  <si>
    <t xml:space="preserve">           Extra over excavation for excavating in rock</t>
  </si>
  <si>
    <t>E</t>
  </si>
  <si>
    <t xml:space="preserve">  Surplus excavated material from excavations, </t>
  </si>
  <si>
    <t xml:space="preserve">  transported a distance average 100 linear metres </t>
  </si>
  <si>
    <t xml:space="preserve">  from excavations and deposit in spoil heaps on site</t>
  </si>
  <si>
    <t>F</t>
  </si>
  <si>
    <t>m2</t>
  </si>
  <si>
    <t>G</t>
  </si>
  <si>
    <t>To Collection</t>
  </si>
  <si>
    <t xml:space="preserve">               K</t>
  </si>
  <si>
    <t xml:space="preserve">  with approved ant repellant</t>
  </si>
  <si>
    <t xml:space="preserve">  Allow for keeping excavations free from water</t>
  </si>
  <si>
    <t>Item</t>
  </si>
  <si>
    <t xml:space="preserve">  Allow for planking and strutting to sides of excavations</t>
  </si>
  <si>
    <t xml:space="preserve">  Strip footings</t>
  </si>
  <si>
    <t>H</t>
  </si>
  <si>
    <t>m1</t>
  </si>
  <si>
    <t xml:space="preserve">  Hard drawn mild steel fabric  reinforcement </t>
  </si>
  <si>
    <t>COLLECTION</t>
  </si>
  <si>
    <t>Page Nos</t>
  </si>
  <si>
    <t>To Summary</t>
  </si>
  <si>
    <t>ROOF</t>
  </si>
  <si>
    <t>I</t>
  </si>
  <si>
    <t>No</t>
  </si>
  <si>
    <t>EXTERNAL AND INTERNAL WALLS</t>
  </si>
  <si>
    <t>J</t>
  </si>
  <si>
    <t>K</t>
  </si>
  <si>
    <t>No.</t>
  </si>
  <si>
    <t>L</t>
  </si>
  <si>
    <t>M</t>
  </si>
  <si>
    <t>N</t>
  </si>
  <si>
    <t>WINDOWS AND DOORS</t>
  </si>
  <si>
    <t>IRONMONGERY (PROVISIONAL)</t>
  </si>
  <si>
    <t>WALL FINISHES</t>
  </si>
  <si>
    <t>FLOOR FINISHES</t>
  </si>
  <si>
    <t xml:space="preserve">  </t>
  </si>
  <si>
    <t>CEILING FINISHES</t>
  </si>
  <si>
    <t>SANITARY FITTINGS</t>
  </si>
  <si>
    <t xml:space="preserve">                     Item</t>
  </si>
  <si>
    <t>SOIL, WASTE AND VENT SERVICES</t>
  </si>
  <si>
    <t>(ALL PROVISIONAL)</t>
  </si>
  <si>
    <t xml:space="preserve">  This section has been measured from fittings up to</t>
  </si>
  <si>
    <t xml:space="preserve">  Soil system shall be "Key Terrain 100" PVC to BS 4514</t>
  </si>
  <si>
    <t xml:space="preserve">  Waste system shall be "Key Terrain 200" UPVC</t>
  </si>
  <si>
    <t xml:space="preserve">  Diameters stated are outside in accordance with the</t>
  </si>
  <si>
    <t xml:space="preserve">  manufacturers metric catalogues</t>
  </si>
  <si>
    <t xml:space="preserve">  Generally joints are solvent welded</t>
  </si>
  <si>
    <t xml:space="preserve">  Fixing to walls, slabs etc shall be with standard pipe</t>
  </si>
  <si>
    <t xml:space="preserve">  clips, plugged and screwed</t>
  </si>
  <si>
    <t xml:space="preserve">  110mm Diameter pipe, laid in trench </t>
  </si>
  <si>
    <t>SOIL, WASTE AND</t>
  </si>
  <si>
    <t>VENT SERVICES</t>
  </si>
  <si>
    <t xml:space="preserve">  Allow to test the foregoing soil, waste and vent</t>
  </si>
  <si>
    <t xml:space="preserve">  pipework installation</t>
  </si>
  <si>
    <t xml:space="preserve">  Excavate trench for small diameter pipe, commencing</t>
  </si>
  <si>
    <t xml:space="preserve">  at reduced ground level 0 to 1500mm deep, average</t>
  </si>
  <si>
    <t xml:space="preserve">  750mm deep</t>
  </si>
  <si>
    <t xml:space="preserve">  small diameter pipe</t>
  </si>
  <si>
    <t xml:space="preserve">  Ditto, for large diameter pipe</t>
  </si>
  <si>
    <t xml:space="preserve">  Chase block wall for small diameter pipe including</t>
  </si>
  <si>
    <t xml:space="preserve">  for making good wall plaster</t>
  </si>
  <si>
    <t>Page Nos.</t>
  </si>
  <si>
    <t xml:space="preserve">  Generally all pipes are concealed</t>
  </si>
  <si>
    <t xml:space="preserve">  Tees have been measured as equal tees with reducing</t>
  </si>
  <si>
    <t xml:space="preserve">  sockets measured separately. Reducing bushes shall</t>
  </si>
  <si>
    <t xml:space="preserve">  not be used</t>
  </si>
  <si>
    <t xml:space="preserve">  Rates for pipework 20mm diameter and under shall</t>
  </si>
  <si>
    <t xml:space="preserve">  include for all bends, tees, fittings, etc as required</t>
  </si>
  <si>
    <t xml:space="preserve">  Rates for all bends, tees, valves, fittings shall include</t>
  </si>
  <si>
    <t xml:space="preserve">  for the corresponding screwed/flanged joints to</t>
  </si>
  <si>
    <t xml:space="preserve">  adjoining pipework</t>
  </si>
  <si>
    <t xml:space="preserve">  The following in reticulation from outside of building to:-</t>
  </si>
  <si>
    <t xml:space="preserve">  With screwed joints to BS 21 Part 1</t>
  </si>
  <si>
    <t xml:space="preserve">  Prices shall include for joining to pipework</t>
  </si>
  <si>
    <t xml:space="preserve">  20mm Diameter brass screwdown gate valve to  BS 1952</t>
  </si>
  <si>
    <t xml:space="preserve">  Allow to test the foregoing water services</t>
  </si>
  <si>
    <t xml:space="preserve">  Chase block wall for small diameter pipe, including</t>
  </si>
  <si>
    <t xml:space="preserve">  making good wall finish</t>
  </si>
  <si>
    <t xml:space="preserve">  Allow for sterilizing all systems with chlorine as</t>
  </si>
  <si>
    <t xml:space="preserve">  specified</t>
  </si>
  <si>
    <t xml:space="preserve">  Allow for the preparation of all drawings, diagrams,</t>
  </si>
  <si>
    <t xml:space="preserve">  etc of the water services installation "as fitted" together</t>
  </si>
  <si>
    <t xml:space="preserve">  with maintenance instructions and manuals</t>
  </si>
  <si>
    <t xml:space="preserve">  Allow for identification to all pipes, valves, cocks,</t>
  </si>
  <si>
    <t xml:space="preserve">  plant items, etc on the water services installation as</t>
  </si>
  <si>
    <t>ELECTRICAL SERVICES</t>
  </si>
  <si>
    <t xml:space="preserve">  Ditto, laid in trench</t>
  </si>
  <si>
    <t>O</t>
  </si>
  <si>
    <t>kg</t>
  </si>
  <si>
    <t xml:space="preserve">  with one layer of "Brickforce" reinforcement every third course</t>
  </si>
  <si>
    <t xml:space="preserve">  Busbars</t>
  </si>
  <si>
    <t xml:space="preserve">  Masking plates</t>
  </si>
  <si>
    <t xml:space="preserve">  Interconnecting wiring</t>
  </si>
  <si>
    <t xml:space="preserve">  Labels</t>
  </si>
  <si>
    <t xml:space="preserve">  Unless otherwise stated, outlets are as follows:-</t>
  </si>
  <si>
    <t xml:space="preserve">  Circuits shall be phase balanced as required</t>
  </si>
  <si>
    <t xml:space="preserve">  Allow for the preparation of all plans, diagrams, </t>
  </si>
  <si>
    <t>Page No.</t>
  </si>
  <si>
    <t xml:space="preserve">  at reduced ground level, 0 to 1500mm deep, average</t>
  </si>
  <si>
    <t xml:space="preserve">                        Extra over HDPE pipework for</t>
  </si>
  <si>
    <t>P</t>
  </si>
  <si>
    <t>Q</t>
  </si>
  <si>
    <t>R</t>
  </si>
  <si>
    <t xml:space="preserve">  self resealing bottle "P" trap connected to waste</t>
  </si>
  <si>
    <t xml:space="preserve">  outlet and to pipework</t>
  </si>
  <si>
    <t xml:space="preserve">  Refer SMM paragraph F19(a). It has been assumed</t>
  </si>
  <si>
    <t xml:space="preserve">  that strip footings, bases, beds and the like within</t>
  </si>
  <si>
    <t xml:space="preserve">  the ground will be poured against natural ground. If</t>
  </si>
  <si>
    <t xml:space="preserve">  formwork is required to such surfaces, the contractor</t>
  </si>
  <si>
    <t xml:space="preserve">  must include for same in his excavations/concrete rates</t>
  </si>
  <si>
    <r>
      <t xml:space="preserve">  </t>
    </r>
    <r>
      <rPr>
        <b/>
        <u/>
        <sz val="12"/>
        <rFont val="Arial"/>
        <family val="2"/>
      </rPr>
      <t>EXCAVATION</t>
    </r>
  </si>
  <si>
    <r>
      <t xml:space="preserve">  </t>
    </r>
    <r>
      <rPr>
        <b/>
        <u/>
        <sz val="12"/>
        <rFont val="Arial"/>
        <family val="2"/>
      </rPr>
      <t>Excavation/Filling (Provisional)</t>
    </r>
  </si>
  <si>
    <t xml:space="preserve">  Excavate pit from reduced level for stub column bases, </t>
  </si>
  <si>
    <t xml:space="preserve">  Selected earth filling, deposited, spread and compacted in </t>
  </si>
  <si>
    <t xml:space="preserve">  150mm layers around foundations and ground beams</t>
  </si>
  <si>
    <r>
      <t xml:space="preserve">  </t>
    </r>
    <r>
      <rPr>
        <b/>
        <u/>
        <sz val="12"/>
        <rFont val="Arial"/>
        <family val="2"/>
      </rPr>
      <t>Rock excavation (Provisional)</t>
    </r>
  </si>
  <si>
    <r>
      <t xml:space="preserve">  </t>
    </r>
    <r>
      <rPr>
        <b/>
        <u/>
        <sz val="12"/>
        <rFont val="Arial"/>
        <family val="2"/>
      </rPr>
      <t>Disposal (Provisional)</t>
    </r>
  </si>
  <si>
    <r>
      <t xml:space="preserve">  </t>
    </r>
    <r>
      <rPr>
        <b/>
        <u/>
        <sz val="12"/>
        <rFont val="Arial"/>
        <family val="2"/>
      </rPr>
      <t xml:space="preserve">Gravel and Crusherrun filling </t>
    </r>
  </si>
  <si>
    <t xml:space="preserve">  150mm Thick latrite filling compacted to achieve a</t>
  </si>
  <si>
    <t xml:space="preserve">   Mod AASHO of 98%</t>
  </si>
  <si>
    <t xml:space="preserve">  150mm Thick crusher run filling compacted to achieve </t>
  </si>
  <si>
    <t xml:space="preserve">   a Mod AASHO of 100%</t>
  </si>
  <si>
    <r>
      <t xml:space="preserve">  </t>
    </r>
    <r>
      <rPr>
        <b/>
        <u/>
        <sz val="12"/>
        <rFont val="Arial"/>
        <family val="2"/>
      </rPr>
      <t>Damp proof membrane</t>
    </r>
  </si>
  <si>
    <t xml:space="preserve"> 500mm Microns polythene damp proof membrane with</t>
  </si>
  <si>
    <t xml:space="preserve"> welted joints, lapped 150mm at joints and laid on</t>
  </si>
  <si>
    <t xml:space="preserve"> compacted gravel</t>
  </si>
  <si>
    <r>
      <t xml:space="preserve">  </t>
    </r>
    <r>
      <rPr>
        <b/>
        <u/>
        <sz val="12"/>
        <rFont val="Arial"/>
        <family val="2"/>
      </rPr>
      <t>Ant treatment</t>
    </r>
  </si>
  <si>
    <t xml:space="preserve">  Saturate surface of crusherrun filling and top of block walls</t>
  </si>
  <si>
    <r>
      <t xml:space="preserve">  </t>
    </r>
    <r>
      <rPr>
        <b/>
        <u/>
        <sz val="12"/>
        <rFont val="Arial"/>
        <family val="2"/>
      </rPr>
      <t>Sundries</t>
    </r>
  </si>
  <si>
    <r>
      <t xml:space="preserve">  </t>
    </r>
    <r>
      <rPr>
        <b/>
        <u/>
        <sz val="12"/>
        <rFont val="Arial"/>
        <family val="2"/>
      </rPr>
      <t>CONCRETE WORK</t>
    </r>
  </si>
  <si>
    <r>
      <t xml:space="preserve">  </t>
    </r>
    <r>
      <rPr>
        <b/>
        <u/>
        <sz val="12"/>
        <rFont val="Arial"/>
        <family val="2"/>
      </rPr>
      <t>Plain in-situ concrete (Class 15N/mm</t>
    </r>
    <r>
      <rPr>
        <b/>
        <u/>
        <vertAlign val="superscript"/>
        <sz val="12"/>
        <rFont val="Arial"/>
        <family val="2"/>
      </rPr>
      <t>2</t>
    </r>
    <r>
      <rPr>
        <b/>
        <u/>
        <sz val="12"/>
        <rFont val="Arial"/>
        <family val="2"/>
      </rPr>
      <t>/20mm)</t>
    </r>
  </si>
  <si>
    <t xml:space="preserve">  50mm Blinding</t>
  </si>
  <si>
    <r>
      <t xml:space="preserve">  </t>
    </r>
    <r>
      <rPr>
        <b/>
        <u/>
        <sz val="12"/>
        <rFont val="Arial"/>
        <family val="2"/>
      </rPr>
      <t>Reinforced vibrated in-situ concrete (Class 25N/</t>
    </r>
  </si>
  <si>
    <r>
      <t xml:space="preserve">  </t>
    </r>
    <r>
      <rPr>
        <b/>
        <u/>
        <sz val="12"/>
        <rFont val="Arial"/>
        <family val="2"/>
      </rPr>
      <t>mm2/20mm)</t>
    </r>
  </si>
  <si>
    <t xml:space="preserve">  Column bases</t>
  </si>
  <si>
    <t xml:space="preserve">  Stub Columns (Provisional)</t>
  </si>
  <si>
    <t xml:space="preserve">  35 square metres including formwork to construction joints.</t>
  </si>
  <si>
    <r>
      <t xml:space="preserve">  </t>
    </r>
    <r>
      <rPr>
        <b/>
        <u/>
        <sz val="12"/>
        <rFont val="Arial"/>
        <family val="2"/>
      </rPr>
      <t>Sawn formwork</t>
    </r>
  </si>
  <si>
    <t xml:space="preserve">  Sides of stub columns (Provisional)</t>
  </si>
  <si>
    <t xml:space="preserve">  Edge of slab, 150 to 225mm wide</t>
  </si>
  <si>
    <r>
      <t xml:space="preserve"> </t>
    </r>
    <r>
      <rPr>
        <b/>
        <u/>
        <sz val="12"/>
        <rFont val="Arial"/>
        <family val="2"/>
      </rPr>
      <t>Reinforcement (Provisional)</t>
    </r>
  </si>
  <si>
    <t xml:space="preserve">  (Ref A 142) weighing 2.22kg/m2 in beds</t>
  </si>
  <si>
    <t xml:space="preserve"> 8mm Diamter mild steel rod reinforcement</t>
  </si>
  <si>
    <t xml:space="preserve"> 12mm Diameter deformed high yield mild steel rod </t>
  </si>
  <si>
    <t xml:space="preserve">  reinforcement</t>
  </si>
  <si>
    <t xml:space="preserve">  16mm Diameter ditto</t>
  </si>
  <si>
    <t>S</t>
  </si>
  <si>
    <r>
      <t xml:space="preserve">  </t>
    </r>
    <r>
      <rPr>
        <b/>
        <u/>
        <sz val="12"/>
        <rFont val="Arial"/>
        <family val="2"/>
      </rPr>
      <t>STRUCTURAL STEELWORK</t>
    </r>
  </si>
  <si>
    <t xml:space="preserve">  Steelwork shall be Grade 43 to BS 4360 in accordance </t>
  </si>
  <si>
    <t xml:space="preserve">  with BS 449 Part 2 1962. Welding shall be in accordance </t>
  </si>
  <si>
    <t xml:space="preserve">  with BS 1856</t>
  </si>
  <si>
    <r>
      <t xml:space="preserve">  </t>
    </r>
    <r>
      <rPr>
        <b/>
        <u/>
        <sz val="12"/>
        <rFont val="Arial"/>
        <family val="2"/>
      </rPr>
      <t>Framed steelwork</t>
    </r>
  </si>
  <si>
    <t xml:space="preserve">  Having welding and bolted shop and site connections, </t>
  </si>
  <si>
    <t xml:space="preserve">  above ground level), including all fixing plates, connections, </t>
  </si>
  <si>
    <t xml:space="preserve">  jointing, drilling, etc heaviest lift 726kg</t>
  </si>
  <si>
    <t xml:space="preserve">  Bolts and Fittings (provisional)</t>
  </si>
  <si>
    <r>
      <t xml:space="preserve">  </t>
    </r>
    <r>
      <rPr>
        <b/>
        <u/>
        <sz val="12"/>
        <rFont val="Arial"/>
        <family val="2"/>
      </rPr>
      <t>Unframed steelwork</t>
    </r>
  </si>
  <si>
    <t xml:space="preserve">  The following in bracing, rails, purlins, brackets, </t>
  </si>
  <si>
    <r>
      <t xml:space="preserve">  </t>
    </r>
    <r>
      <rPr>
        <b/>
        <u/>
        <sz val="12"/>
        <rFont val="Arial"/>
        <family val="2"/>
      </rPr>
      <t>ROOFING</t>
    </r>
  </si>
  <si>
    <r>
      <t xml:space="preserve">  </t>
    </r>
    <r>
      <rPr>
        <b/>
        <u/>
        <sz val="12"/>
        <rFont val="Arial"/>
        <family val="2"/>
      </rPr>
      <t>"IBR " Chromadek cladding</t>
    </r>
  </si>
  <si>
    <t xml:space="preserve">  0.56mm Thick "Chromadek" IBR profile prefinished steel </t>
  </si>
  <si>
    <t xml:space="preserve">  cladding laid with side laps and 300mm minimum end laps </t>
  </si>
  <si>
    <t xml:space="preserve">  fixed to steel purlins with and including hook bolts (purlins </t>
  </si>
  <si>
    <t xml:space="preserve">  generally at 1250mm centres) and side laps with 6 x 25mm </t>
  </si>
  <si>
    <t xml:space="preserve">  sheet bolts at 600mm centres. All fixings to be complete </t>
  </si>
  <si>
    <t xml:space="preserve">  with bitumen and flat galvanised steel washer to </t>
  </si>
  <si>
    <t xml:space="preserve">  manufacturer's specifications</t>
  </si>
  <si>
    <r>
      <t xml:space="preserve">  </t>
    </r>
    <r>
      <rPr>
        <b/>
        <u/>
        <sz val="12"/>
        <rFont val="Arial"/>
        <family val="2"/>
      </rPr>
      <t>Flashings</t>
    </r>
  </si>
  <si>
    <t xml:space="preserve">  Flashings shall be 0.56mm pre- finished galvanised  </t>
  </si>
  <si>
    <t xml:space="preserve">  steel sheet, bent to required shape fixed as required </t>
  </si>
  <si>
    <t xml:space="preserve">  and shall include all labours,labours, nails, clips, wedges </t>
  </si>
  <si>
    <t xml:space="preserve">  and laps and joints in the running lengths</t>
  </si>
  <si>
    <t xml:space="preserve">  ribs of roofing and fixed to steel purlins</t>
  </si>
  <si>
    <r>
      <rPr>
        <b/>
        <sz val="12"/>
        <rFont val="Arial"/>
        <family val="2"/>
      </rPr>
      <t xml:space="preserve">  </t>
    </r>
    <r>
      <rPr>
        <b/>
        <u/>
        <sz val="12"/>
        <rFont val="Arial"/>
        <family val="2"/>
      </rPr>
      <t>Rainwater Installation (Provisional)</t>
    </r>
  </si>
  <si>
    <r>
      <t xml:space="preserve">  </t>
    </r>
    <r>
      <rPr>
        <b/>
        <u/>
        <sz val="12"/>
        <rFont val="Arial"/>
        <family val="2"/>
      </rPr>
      <t>PAINTING AND DECORATING</t>
    </r>
  </si>
  <si>
    <r>
      <t xml:space="preserve">  </t>
    </r>
    <r>
      <rPr>
        <b/>
        <u/>
        <sz val="12"/>
        <rFont val="Arial"/>
        <family val="2"/>
      </rPr>
      <t>Reinforced vibrated in-situ concrete (Class 21N/</t>
    </r>
  </si>
  <si>
    <t xml:space="preserve">  Beams/Lintels</t>
  </si>
  <si>
    <t xml:space="preserve">  Soffits and sides of beams/lintels</t>
  </si>
  <si>
    <r>
      <t xml:space="preserve">  </t>
    </r>
    <r>
      <rPr>
        <b/>
        <u/>
        <sz val="12"/>
        <rFont val="Arial"/>
        <family val="2"/>
      </rPr>
      <t>BLOCKWORK</t>
    </r>
  </si>
  <si>
    <r>
      <rPr>
        <b/>
        <sz val="12"/>
        <rFont val="Arial"/>
        <family val="2"/>
      </rPr>
      <t xml:space="preserve"> </t>
    </r>
    <r>
      <rPr>
        <b/>
        <u/>
        <sz val="12"/>
        <rFont val="Arial"/>
        <family val="2"/>
      </rPr>
      <t xml:space="preserve">Precast vibrated hollow concrete (1:4) cement and </t>
    </r>
  </si>
  <si>
    <r>
      <rPr>
        <b/>
        <sz val="12"/>
        <rFont val="Arial"/>
        <family val="2"/>
      </rPr>
      <t xml:space="preserve"> </t>
    </r>
    <r>
      <rPr>
        <b/>
        <u/>
        <sz val="12"/>
        <rFont val="Arial"/>
        <family val="2"/>
      </rPr>
      <t xml:space="preserve">sand blocks filled with weak concrete (1:3:6) bedded </t>
    </r>
  </si>
  <si>
    <r>
      <rPr>
        <b/>
        <sz val="12"/>
        <rFont val="Arial"/>
        <family val="2"/>
      </rPr>
      <t xml:space="preserve"> </t>
    </r>
    <r>
      <rPr>
        <b/>
        <u/>
        <sz val="12"/>
        <rFont val="Arial"/>
        <family val="2"/>
      </rPr>
      <t>and jointed in cement mortar (1:6)</t>
    </r>
  </si>
  <si>
    <t xml:space="preserve"> every third course</t>
  </si>
  <si>
    <r>
      <t xml:space="preserve"> </t>
    </r>
    <r>
      <rPr>
        <b/>
        <u/>
        <sz val="12"/>
        <rFont val="Arial"/>
        <family val="2"/>
      </rPr>
      <t>Damp proof course</t>
    </r>
  </si>
  <si>
    <t xml:space="preserve"> blockwork</t>
  </si>
  <si>
    <t xml:space="preserve">  Raking cutting</t>
  </si>
  <si>
    <r>
      <t xml:space="preserve">  </t>
    </r>
    <r>
      <rPr>
        <b/>
        <u/>
        <sz val="12"/>
        <rFont val="Arial"/>
        <family val="2"/>
      </rPr>
      <t>Precast vibrated concrete (Class 21N/mm2/10mm</t>
    </r>
  </si>
  <si>
    <r>
      <t xml:space="preserve">  </t>
    </r>
    <r>
      <rPr>
        <b/>
        <u/>
        <sz val="12"/>
        <rFont val="Arial"/>
        <family val="2"/>
      </rPr>
      <t>bedded, jointed and pointed in cement mortar (1:3)</t>
    </r>
  </si>
  <si>
    <t xml:space="preserve">  once grooved and one edge chamfered, reinforced with and </t>
  </si>
  <si>
    <t xml:space="preserve">  including 2kg of mild steel rod reinforcement, finished fair </t>
  </si>
  <si>
    <t xml:space="preserve">  on all exposed surfaces and built into blockwork</t>
  </si>
  <si>
    <r>
      <t xml:space="preserve">  </t>
    </r>
    <r>
      <rPr>
        <b/>
        <u/>
        <sz val="12"/>
        <rFont val="Arial"/>
        <family val="2"/>
      </rPr>
      <t>JOINERY</t>
    </r>
  </si>
  <si>
    <t xml:space="preserve">  Unless otherwise stated, all timber is gluelam </t>
  </si>
  <si>
    <t xml:space="preserve">  (laminated bluegum)</t>
  </si>
  <si>
    <r>
      <t xml:space="preserve">  </t>
    </r>
    <r>
      <rPr>
        <b/>
        <u/>
        <sz val="12"/>
        <rFont val="Arial"/>
        <family val="2"/>
      </rPr>
      <t>Doors</t>
    </r>
  </si>
  <si>
    <t xml:space="preserve">  Flush panel doors shall be 45mm finished thickness</t>
  </si>
  <si>
    <t xml:space="preserve">  faced both sides with masonite and lipped </t>
  </si>
  <si>
    <t xml:space="preserve">  all round with 25 x 50mm strip</t>
  </si>
  <si>
    <t xml:space="preserve">  Framed, ledged, braced, lined and battened doors shall be </t>
  </si>
  <si>
    <t xml:space="preserve">  constructed having 40 x 100mm stiles, top, centre, bottom</t>
  </si>
  <si>
    <t xml:space="preserve">  rail and bracing, grooved, morticed, tenoned and and glued </t>
  </si>
  <si>
    <t xml:space="preserve">  together clad one side with 25 x 100mm tongued and </t>
  </si>
  <si>
    <t xml:space="preserve">  grooved "v" jointed boarding and other side with 3mm </t>
  </si>
  <si>
    <t xml:space="preserve">  commercial plywood grooved "V" jointed boarding.</t>
  </si>
  <si>
    <t xml:space="preserve">  840 x 2050mm High framed, ledged, braced, lined and </t>
  </si>
  <si>
    <t xml:space="preserve">  battened door</t>
  </si>
  <si>
    <r>
      <t xml:space="preserve">  </t>
    </r>
    <r>
      <rPr>
        <b/>
        <u/>
        <sz val="12"/>
        <rFont val="Arial"/>
        <family val="2"/>
      </rPr>
      <t>METAL WORK</t>
    </r>
  </si>
  <si>
    <r>
      <t xml:space="preserve">  </t>
    </r>
    <r>
      <rPr>
        <b/>
        <u/>
        <sz val="12"/>
        <rFont val="Arial"/>
        <family val="2"/>
      </rPr>
      <t>Door Frames</t>
    </r>
  </si>
  <si>
    <t xml:space="preserve">  Metal door frames shall be constructed from 1.2mm thick </t>
  </si>
  <si>
    <t xml:space="preserve">  mild steel</t>
  </si>
  <si>
    <t xml:space="preserve">  Rates shall include for lugs welded to back of frame, </t>
  </si>
  <si>
    <t xml:space="preserve">  building into blockwork and filling cavity with cement and </t>
  </si>
  <si>
    <t xml:space="preserve">  sand (1:3)</t>
  </si>
  <si>
    <t xml:space="preserve">  Prior to delivery on site, the whole to be treated at </t>
  </si>
  <si>
    <t xml:space="preserve">  works with one coat of red oxide primer</t>
  </si>
  <si>
    <t xml:space="preserve">  one pair of 100mm long butt hinges</t>
  </si>
  <si>
    <t xml:space="preserve">  Ditto, size 900 x 2100mm overall, suitable for </t>
  </si>
  <si>
    <r>
      <t xml:space="preserve">  </t>
    </r>
    <r>
      <rPr>
        <b/>
        <u/>
        <sz val="12"/>
        <rFont val="Arial"/>
        <family val="2"/>
      </rPr>
      <t>GLAZING</t>
    </r>
  </si>
  <si>
    <r>
      <t xml:space="preserve">  </t>
    </r>
    <r>
      <rPr>
        <b/>
        <u/>
        <sz val="12"/>
        <rFont val="Arial"/>
        <family val="2"/>
      </rPr>
      <t>Obscure sheet glass</t>
    </r>
  </si>
  <si>
    <t xml:space="preserve">  0.10 to 0.50m2</t>
  </si>
  <si>
    <r>
      <t xml:space="preserve">  </t>
    </r>
    <r>
      <rPr>
        <b/>
        <u/>
        <sz val="12"/>
        <rFont val="Arial"/>
        <family val="2"/>
      </rPr>
      <t>Clear sheet glass</t>
    </r>
  </si>
  <si>
    <t xml:space="preserve">  Timber framed, ledged, braced, lined and battened</t>
  </si>
  <si>
    <t xml:space="preserve">  doors (measured overall)</t>
  </si>
  <si>
    <t xml:space="preserve">  Timber flush panel doors</t>
  </si>
  <si>
    <r>
      <t xml:space="preserve">  </t>
    </r>
    <r>
      <rPr>
        <b/>
        <u/>
        <sz val="12"/>
        <rFont val="Arial"/>
        <family val="2"/>
      </rPr>
      <t xml:space="preserve">Prepare, prime and apply one undercoat and </t>
    </r>
  </si>
  <si>
    <t xml:space="preserve">  Metal glazed windows (measured overall)</t>
  </si>
  <si>
    <t xml:space="preserve">  Unless otherwise stated, fixing is to timber</t>
  </si>
  <si>
    <t xml:space="preserve">  "Union AL643-24-77" 3 lever lockset anf furniture set</t>
  </si>
  <si>
    <t xml:space="preserve">  "Union AL8721AS" hat and coat hook </t>
  </si>
  <si>
    <t xml:space="preserve">  20mm Diameter chromium plated tubular towel rail,</t>
  </si>
  <si>
    <t xml:space="preserve">  600mm long with end brackets, fixed to blockwork/concrete</t>
  </si>
  <si>
    <r>
      <t xml:space="preserve">  </t>
    </r>
    <r>
      <rPr>
        <b/>
        <u/>
        <sz val="12"/>
        <rFont val="Arial"/>
        <family val="2"/>
      </rPr>
      <t>Provisional Sum</t>
    </r>
  </si>
  <si>
    <t xml:space="preserve">  Kwacha) for additional ironmongery</t>
  </si>
  <si>
    <r>
      <t xml:space="preserve">  </t>
    </r>
    <r>
      <rPr>
        <b/>
        <u/>
        <sz val="12"/>
        <rFont val="Arial"/>
        <family val="2"/>
      </rPr>
      <t>INTERNAL</t>
    </r>
  </si>
  <si>
    <r>
      <t xml:space="preserve">  </t>
    </r>
    <r>
      <rPr>
        <b/>
        <u/>
        <sz val="12"/>
        <rFont val="Arial"/>
        <family val="2"/>
      </rPr>
      <t>PLASTERWORK</t>
    </r>
  </si>
  <si>
    <r>
      <t xml:space="preserve">  </t>
    </r>
    <r>
      <rPr>
        <b/>
        <u/>
        <sz val="12"/>
        <rFont val="Arial"/>
        <family val="2"/>
      </rPr>
      <t>15mm Rendering (1:4) cement and sand finished</t>
    </r>
  </si>
  <si>
    <r>
      <t xml:space="preserve">  </t>
    </r>
    <r>
      <rPr>
        <b/>
        <u/>
        <sz val="12"/>
        <rFont val="Arial"/>
        <family val="2"/>
      </rPr>
      <t>with a wood float to receive tiles</t>
    </r>
  </si>
  <si>
    <t xml:space="preserve">  Block/concrete walls</t>
  </si>
  <si>
    <t xml:space="preserve">  Ditto, in narrow widths</t>
  </si>
  <si>
    <r>
      <t xml:space="preserve">  </t>
    </r>
    <r>
      <rPr>
        <b/>
        <u/>
        <sz val="12"/>
        <rFont val="Arial"/>
        <family val="2"/>
      </rPr>
      <t>with a final coat of lime putty, steel trowelled</t>
    </r>
  </si>
  <si>
    <r>
      <t xml:space="preserve"> </t>
    </r>
    <r>
      <rPr>
        <b/>
        <u/>
        <sz val="12"/>
        <rFont val="Arial"/>
        <family val="2"/>
      </rPr>
      <t>TILER</t>
    </r>
  </si>
  <si>
    <t xml:space="preserve">  and pointed with white cement to rendered walls</t>
  </si>
  <si>
    <t xml:space="preserve">  Cut and fit tiles around small diameter pipes</t>
  </si>
  <si>
    <r>
      <t xml:space="preserve">  </t>
    </r>
    <r>
      <rPr>
        <b/>
        <u/>
        <sz val="12"/>
        <rFont val="Arial"/>
        <family val="2"/>
      </rPr>
      <t>Prepare and apply one coat plaster primer and</t>
    </r>
  </si>
  <si>
    <r>
      <t xml:space="preserve">  </t>
    </r>
    <r>
      <rPr>
        <b/>
        <u/>
        <sz val="12"/>
        <rFont val="Arial"/>
        <family val="2"/>
      </rPr>
      <t>two coats of wash and wear paint on</t>
    </r>
  </si>
  <si>
    <t xml:space="preserve">  Rendered walls</t>
  </si>
  <si>
    <r>
      <t xml:space="preserve">  </t>
    </r>
    <r>
      <rPr>
        <b/>
        <u/>
        <sz val="12"/>
        <rFont val="Arial"/>
        <family val="2"/>
      </rPr>
      <t>EXTERNAL</t>
    </r>
  </si>
  <si>
    <r>
      <t xml:space="preserve">  </t>
    </r>
    <r>
      <rPr>
        <b/>
        <u/>
        <sz val="12"/>
        <rFont val="Arial"/>
        <family val="2"/>
      </rPr>
      <t>with a wood float sponge finish</t>
    </r>
  </si>
  <si>
    <r>
      <t xml:space="preserve">  </t>
    </r>
    <r>
      <rPr>
        <b/>
        <u/>
        <sz val="12"/>
        <rFont val="Arial"/>
        <family val="2"/>
      </rPr>
      <t>Prepare and apply one coat plaster primer and two coats</t>
    </r>
  </si>
  <si>
    <t xml:space="preserve"> Rendered walls</t>
  </si>
  <si>
    <r>
      <t xml:space="preserve">  </t>
    </r>
    <r>
      <rPr>
        <b/>
        <u/>
        <sz val="12"/>
        <rFont val="Arial"/>
        <family val="2"/>
      </rPr>
      <t>TILER</t>
    </r>
  </si>
  <si>
    <t>JOINERY FITTINGS</t>
  </si>
  <si>
    <r>
      <t xml:space="preserve">  </t>
    </r>
    <r>
      <rPr>
        <b/>
        <u/>
        <sz val="12"/>
        <rFont val="Arial"/>
        <family val="2"/>
      </rPr>
      <t>PROVISONAL SUM</t>
    </r>
  </si>
  <si>
    <t xml:space="preserve">  Allow the Provisional Sum of MK10,000,000.00 </t>
  </si>
  <si>
    <t xml:space="preserve">  (Ten Million Malawi Kwacha) for joinery fittings</t>
  </si>
  <si>
    <r>
      <t xml:space="preserve">  </t>
    </r>
    <r>
      <rPr>
        <b/>
        <u/>
        <sz val="12"/>
        <rFont val="Arial"/>
        <family val="2"/>
      </rPr>
      <t>Fittings</t>
    </r>
  </si>
  <si>
    <t xml:space="preserve">  "Vaal"  Flamingo White glazed vitreous china  lavatory basin, </t>
  </si>
  <si>
    <t xml:space="preserve">  "Code 7007", 560 x 405mm complete with integral overflow, </t>
  </si>
  <si>
    <t xml:space="preserve">  32mm diameter chromium plated grated waste outlet, plug, </t>
  </si>
  <si>
    <t xml:space="preserve">  chain and stay. Set basin on and including pair of concealed </t>
  </si>
  <si>
    <t xml:space="preserve">  hanger brackets, fixed to blockwork/concrete </t>
  </si>
  <si>
    <t xml:space="preserve"> "Vaal"  White glazed vitreous china washdown "Magnia" 90° </t>
  </si>
  <si>
    <t xml:space="preserve"> WC suite comprising "P" trap pan (Code 0570110) , 9 litre </t>
  </si>
  <si>
    <t xml:space="preserve"> low level cistern (Code 710533 ) complete with ball valve  </t>
  </si>
  <si>
    <t xml:space="preserve"> and flush pipe and black plastic seat and cover. Fixed to </t>
  </si>
  <si>
    <t xml:space="preserve"> concrete slab and block/concrete wall </t>
  </si>
  <si>
    <t xml:space="preserve">  Vitreous china taphole stopper, fitted to basin</t>
  </si>
  <si>
    <r>
      <t xml:space="preserve">  </t>
    </r>
    <r>
      <rPr>
        <b/>
        <u/>
        <sz val="12"/>
        <rFont val="Arial"/>
        <family val="2"/>
      </rPr>
      <t>Taps and valves</t>
    </r>
  </si>
  <si>
    <t xml:space="preserve">  Prices shall include for joining to pipework </t>
  </si>
  <si>
    <t xml:space="preserve">  "Cobra" 12mm diameter ECCP pillar tap, star pattern</t>
  </si>
  <si>
    <t xml:space="preserve">  12mm Diameter ECCP stop cock, star pattern</t>
  </si>
  <si>
    <r>
      <t xml:space="preserve">  </t>
    </r>
    <r>
      <rPr>
        <b/>
        <u/>
        <sz val="12"/>
        <rFont val="Arial"/>
        <family val="2"/>
      </rPr>
      <t>Connector pipes</t>
    </r>
  </si>
  <si>
    <t xml:space="preserve">  12mm Diameter copper connector 300mm girth, bent as</t>
  </si>
  <si>
    <t xml:space="preserve">  required, including joint to union of fitting and galvanised </t>
  </si>
  <si>
    <t xml:space="preserve">  mild steel pipe with gunmetal connector.</t>
  </si>
  <si>
    <t xml:space="preserve">  Ditto, 450mm girth, ditto.</t>
  </si>
  <si>
    <r>
      <t xml:space="preserve"> </t>
    </r>
    <r>
      <rPr>
        <b/>
        <u/>
        <sz val="12"/>
        <rFont val="Arial"/>
        <family val="2"/>
      </rPr>
      <t>Testing</t>
    </r>
  </si>
  <si>
    <t xml:space="preserve">  Allow to test the foregoing sanitary fittings</t>
  </si>
  <si>
    <t xml:space="preserve">  first manhole</t>
  </si>
  <si>
    <r>
      <t xml:space="preserve">  </t>
    </r>
    <r>
      <rPr>
        <b/>
        <u/>
        <sz val="12"/>
        <rFont val="Arial"/>
        <family val="2"/>
      </rPr>
      <t>Pipework and fittings</t>
    </r>
  </si>
  <si>
    <t xml:space="preserve">  50mm Diameter pipe, laid under concrete slab/trench</t>
  </si>
  <si>
    <t xml:space="preserve">  Ditto, fixed to block/concrete wall </t>
  </si>
  <si>
    <t xml:space="preserve">  Ditto, laid in trench under concrete slab</t>
  </si>
  <si>
    <t xml:space="preserve">                        access bend</t>
  </si>
  <si>
    <t xml:space="preserve">                        Ditto, for 50mm plain bend</t>
  </si>
  <si>
    <t xml:space="preserve">                        Ditto, for  50mm tee</t>
  </si>
  <si>
    <t xml:space="preserve">                        Ditto, for 110mm </t>
  </si>
  <si>
    <t xml:space="preserve">                        sweep bend</t>
  </si>
  <si>
    <t>T</t>
  </si>
  <si>
    <t xml:space="preserve">                        Ditto, for 128.4.90</t>
  </si>
  <si>
    <t xml:space="preserve">                        wc connector</t>
  </si>
  <si>
    <t xml:space="preserve">                        Ditto, for 100mm </t>
  </si>
  <si>
    <t xml:space="preserve">                        vent cowl</t>
  </si>
  <si>
    <r>
      <t xml:space="preserve">  </t>
    </r>
    <r>
      <rPr>
        <b/>
        <u/>
        <sz val="12"/>
        <rFont val="Arial"/>
        <family val="2"/>
      </rPr>
      <t>PVC gullies</t>
    </r>
  </si>
  <si>
    <t xml:space="preserve">  "Key Terrain" gully trap, comprising 18410.4  "p" trap,  </t>
  </si>
  <si>
    <t xml:space="preserve">  and 1841.8 grating, set up include for excavation, </t>
  </si>
  <si>
    <t xml:space="preserve">  concrete bed, support and connect to pipes</t>
  </si>
  <si>
    <r>
      <t xml:space="preserve">  </t>
    </r>
    <r>
      <rPr>
        <b/>
        <u/>
        <sz val="12"/>
        <rFont val="Arial"/>
        <family val="2"/>
      </rPr>
      <t>PVC traps</t>
    </r>
  </si>
  <si>
    <t xml:space="preserve">  "Marley" series 615.125.50, 50mm diameter</t>
  </si>
  <si>
    <r>
      <t xml:space="preserve">  </t>
    </r>
    <r>
      <rPr>
        <b/>
        <u/>
        <sz val="12"/>
        <rFont val="Arial"/>
        <family val="2"/>
      </rPr>
      <t>Testing</t>
    </r>
  </si>
  <si>
    <r>
      <t xml:space="preserve">  </t>
    </r>
    <r>
      <rPr>
        <b/>
        <u/>
        <sz val="12"/>
        <rFont val="Arial"/>
        <family val="2"/>
      </rPr>
      <t>Builders work</t>
    </r>
  </si>
  <si>
    <t xml:space="preserve">  Form sleeved opening through 200mm block wall for</t>
  </si>
  <si>
    <t xml:space="preserve">  Excavate trench for large diameter pipe, commencing</t>
  </si>
  <si>
    <t>COLD WATER SERVICES</t>
  </si>
  <si>
    <t xml:space="preserve">  All external pipes laid in trench shall be HDPE </t>
  </si>
  <si>
    <t xml:space="preserve">  All internal pipes shall be PPR, fixed with and including the </t>
  </si>
  <si>
    <t xml:space="preserve">  relevant pipe supports</t>
  </si>
  <si>
    <r>
      <t xml:space="preserve">  </t>
    </r>
    <r>
      <rPr>
        <b/>
        <u/>
        <sz val="12"/>
        <rFont val="Arial"/>
        <family val="2"/>
      </rPr>
      <t>COLD WATER SERVICES</t>
    </r>
  </si>
  <si>
    <r>
      <t xml:space="preserve">  </t>
    </r>
    <r>
      <rPr>
        <b/>
        <u/>
        <sz val="12"/>
        <rFont val="Arial"/>
        <family val="2"/>
      </rPr>
      <t>Reticulation to fittings</t>
    </r>
  </si>
  <si>
    <t xml:space="preserve">  15mm Diameter PPR pipe, fixed to block/concrete walls</t>
  </si>
  <si>
    <t xml:space="preserve">  20mm Diameter PPR pipe, ditto</t>
  </si>
  <si>
    <t xml:space="preserve">  25mm Diameter HDPE pipe, laid in trench</t>
  </si>
  <si>
    <t xml:space="preserve">                        25mm bend</t>
  </si>
  <si>
    <t xml:space="preserve">                        Ditto, for 25mm </t>
  </si>
  <si>
    <t xml:space="preserve">                        HDPE/PPR adaptor</t>
  </si>
  <si>
    <t xml:space="preserve">                        Extra over PPR pipework </t>
  </si>
  <si>
    <t xml:space="preserve">                        for 25 x 20mm reducer</t>
  </si>
  <si>
    <r>
      <t xml:space="preserve">  </t>
    </r>
    <r>
      <rPr>
        <b/>
        <u/>
        <sz val="12"/>
        <rFont val="Arial"/>
        <family val="2"/>
      </rPr>
      <t>Valves and cocks</t>
    </r>
  </si>
  <si>
    <t>FIRE FIGHTING SERVICES</t>
  </si>
  <si>
    <r>
      <t xml:space="preserve">  </t>
    </r>
    <r>
      <rPr>
        <b/>
        <u/>
        <sz val="12"/>
        <rFont val="Arial"/>
        <family val="2"/>
      </rPr>
      <t>HOSEREEL SERVICE</t>
    </r>
  </si>
  <si>
    <t xml:space="preserve">  The following in reticulation from cold water service to:-</t>
  </si>
  <si>
    <t xml:space="preserve">  25mm Diameter PPR pipe, fixed to block/concrete walls</t>
  </si>
  <si>
    <t xml:space="preserve">                        Extra over PPR pipework for </t>
  </si>
  <si>
    <t xml:space="preserve">  25mm Diameter brass screwdown gate valve to  BS 1952</t>
  </si>
  <si>
    <r>
      <t xml:space="preserve">  </t>
    </r>
    <r>
      <rPr>
        <b/>
        <u/>
        <sz val="12"/>
        <rFont val="Arial"/>
        <family val="2"/>
      </rPr>
      <t>Hosereels</t>
    </r>
  </si>
  <si>
    <t xml:space="preserve">  "Angus" swinging arm (Model 3) hosereel to BS 5306</t>
  </si>
  <si>
    <t xml:space="preserve">  Part 1 and BS 5274, complete with wall mounting</t>
  </si>
  <si>
    <t xml:space="preserve">  bracket, fixed to block/concrete wall with and including</t>
  </si>
  <si>
    <t xml:space="preserve">  8No 10mm diameter rawlbolts, 25mm shut-off valve</t>
  </si>
  <si>
    <t xml:space="preserve">  lead-off shackle, 25mm diameter x 40 metres length</t>
  </si>
  <si>
    <t xml:space="preserve">  of non-kinkable fire hose and shut-off nozzle and </t>
  </si>
  <si>
    <t xml:space="preserve">  connect to pipework</t>
  </si>
  <si>
    <r>
      <t xml:space="preserve">  </t>
    </r>
    <r>
      <rPr>
        <b/>
        <u/>
        <sz val="12"/>
        <rFont val="Arial"/>
        <family val="2"/>
      </rPr>
      <t>Fire extinguishers</t>
    </r>
  </si>
  <si>
    <t xml:space="preserve">  2.5 Kg water/CO2 fire extinguisher, complete with</t>
  </si>
  <si>
    <t xml:space="preserve">  brackets, fixed to block/concrete wall</t>
  </si>
  <si>
    <t xml:space="preserve">  9Kg dry chemical powder fire extinguisher complete</t>
  </si>
  <si>
    <t xml:space="preserve">  with brackets fixed to block/concrete wall</t>
  </si>
  <si>
    <t xml:space="preserve">  Allow for testing the foregoing fire fighting services,</t>
  </si>
  <si>
    <t xml:space="preserve">  including pipework to twice the working pressure</t>
  </si>
  <si>
    <t>____________________</t>
  </si>
  <si>
    <t xml:space="preserve">  Chase block wall for small diameter pipe,including </t>
  </si>
  <si>
    <t xml:space="preserve">  making good plaster</t>
  </si>
  <si>
    <t xml:space="preserve">  Form mortice in blockwork for 10mm diameter rawlbolt</t>
  </si>
  <si>
    <t xml:space="preserve">  10mm Diameter x 75mm rawlbolt with nut and washer</t>
  </si>
  <si>
    <t xml:space="preserve">  SUBSTRUCTURE</t>
  </si>
  <si>
    <t xml:space="preserve">  EXTERNAL AND INTERNAL WALLS</t>
  </si>
  <si>
    <t xml:space="preserve">  WINDOWS AND DOORS (ALL PROVISIONAL)</t>
  </si>
  <si>
    <t xml:space="preserve">  IRONMONGERY (ALL PROVISIONAL)</t>
  </si>
  <si>
    <t xml:space="preserve">  WALL FINISHES</t>
  </si>
  <si>
    <t xml:space="preserve">  FLOOR FINISHES</t>
  </si>
  <si>
    <t xml:space="preserve">  CEILING FINISHES</t>
  </si>
  <si>
    <t xml:space="preserve">  JOINERY FITTINGS (PROVISIONAL SUM)</t>
  </si>
  <si>
    <t xml:space="preserve">  SANITARY FITTINGS</t>
  </si>
  <si>
    <t xml:space="preserve">  SOIL, WASTE AND VENT SERVICES  (ALL PROVISIONAL)</t>
  </si>
  <si>
    <t xml:space="preserve">   COLD  WATER SERVICES (ALL PROVISIONAL)</t>
  </si>
  <si>
    <t xml:space="preserve">  FIRE FIGHTING SERVICES (ALL PROVISIONAL)</t>
  </si>
  <si>
    <t>To Final Summary</t>
  </si>
  <si>
    <t>DEMOLITIONS AND ALTERATIONS</t>
  </si>
  <si>
    <t>GENERAL</t>
  </si>
  <si>
    <t>Shoring, needling, strutting, etc</t>
  </si>
  <si>
    <t>Allow for supplying and erecting all additional necessary</t>
  </si>
  <si>
    <t>shoring, needling, strutting, etc that may be required to</t>
  </si>
  <si>
    <t>ensure the stability of the buildings with suitable and</t>
  </si>
  <si>
    <t xml:space="preserve">substantial timber and other necessary materials and </t>
  </si>
  <si>
    <t>taking down and removing when directed</t>
  </si>
  <si>
    <t>item</t>
  </si>
  <si>
    <t>Temporary screens</t>
  </si>
  <si>
    <t>Allow for supplying and erecting any additional temporary</t>
  </si>
  <si>
    <t>tarpaulins, dust or weather proof screens and barriers that</t>
  </si>
  <si>
    <t>may be necessary throughout the process of the works</t>
  </si>
  <si>
    <t>Watering to prevent dust nuisance</t>
  </si>
  <si>
    <t>Allow for watering the works from time to time as necessary</t>
  </si>
  <si>
    <t>to prevent any nuisance from dust</t>
  </si>
  <si>
    <t>Measuring note</t>
  </si>
  <si>
    <t>Generally all items to be removed are fixed to brickwork/</t>
  </si>
  <si>
    <t xml:space="preserve">concrete and rates surrounding finishes whether </t>
  </si>
  <si>
    <t>specifically mentioned or not</t>
  </si>
  <si>
    <t>DEMOLITIONS</t>
  </si>
  <si>
    <t>Carefully take down and/or remove, dismantle into</t>
  </si>
  <si>
    <t>sections as required and hand to the Employer on site</t>
  </si>
  <si>
    <t>the following</t>
  </si>
  <si>
    <t>DEMOLITIONS AND</t>
  </si>
  <si>
    <t>ALTERATIONS</t>
  </si>
  <si>
    <t>Existing plumbing installation</t>
  </si>
  <si>
    <t>Carefully take down and/or demolish and remove from</t>
  </si>
  <si>
    <t>site, the following</t>
  </si>
  <si>
    <t>Carefully scrape off and remove from site the following</t>
  </si>
  <si>
    <t>Provisional sum</t>
  </si>
  <si>
    <t>for unforeseen work involved in demolition work</t>
  </si>
  <si>
    <t>Existing electrical conduits, wiring and fittings</t>
  </si>
  <si>
    <t>Existing air conditioning installation</t>
  </si>
  <si>
    <t xml:space="preserve">SFS/363/20                                                                      </t>
  </si>
  <si>
    <t xml:space="preserve">SFS/363/20                                </t>
  </si>
  <si>
    <t xml:space="preserve">  Ditto, 1500 to 3000mm deep</t>
  </si>
  <si>
    <t xml:space="preserve">  125mm Thick horizontal bed, laid in bays generally </t>
  </si>
  <si>
    <r>
      <t xml:space="preserve">  </t>
    </r>
    <r>
      <rPr>
        <b/>
        <u/>
        <sz val="12"/>
        <rFont val="Arial"/>
        <family val="2"/>
      </rPr>
      <t>BRICKWORK (PROVISIONAL)</t>
    </r>
  </si>
  <si>
    <r>
      <rPr>
        <b/>
        <sz val="12"/>
        <rFont val="Arial"/>
        <family val="2"/>
      </rPr>
      <t xml:space="preserve">  </t>
    </r>
    <r>
      <rPr>
        <b/>
        <u/>
        <sz val="12"/>
        <rFont val="Arial"/>
        <family val="2"/>
      </rPr>
      <t>Precast vibrated concrete (1:4) bricks, bedded and</t>
    </r>
  </si>
  <si>
    <r>
      <rPr>
        <b/>
        <sz val="12"/>
        <rFont val="Arial"/>
        <family val="2"/>
      </rPr>
      <t xml:space="preserve">  </t>
    </r>
    <r>
      <rPr>
        <b/>
        <u/>
        <sz val="12"/>
        <rFont val="Arial"/>
        <family val="2"/>
      </rPr>
      <t>jointed in cement mortar (1:6)</t>
    </r>
  </si>
  <si>
    <t xml:space="preserve">  300mm Thick blockwall in stretcher bond and reinforced</t>
  </si>
  <si>
    <t xml:space="preserve">  hoisted and erected from ground level to roof level (4000mm </t>
  </si>
  <si>
    <t xml:space="preserve">  50 x 50 x 5mm Mild steel angle, 0 to 5kg/metre</t>
  </si>
  <si>
    <t xml:space="preserve">  40 x 40 x 5mm Mild steel angle, 0 to 5kg/metre</t>
  </si>
  <si>
    <t xml:space="preserve">  etc fixed maximum 450mm above ground floor level</t>
  </si>
  <si>
    <t xml:space="preserve">  70 x 70 x 6mm Mild steel angle, 0 to 5kg/metre</t>
  </si>
  <si>
    <t xml:space="preserve">  2 x 20 x 50 x 150mm Cold formed lipped channel rails, </t>
  </si>
  <si>
    <t xml:space="preserve">             Ditto for 100mm diameter </t>
  </si>
  <si>
    <t xml:space="preserve">             downpipe outlet</t>
  </si>
  <si>
    <t xml:space="preserve">             Ditto for shoe with 250mm </t>
  </si>
  <si>
    <t xml:space="preserve">             projection</t>
  </si>
  <si>
    <t>Splay cut end of 100mm diameter pipe</t>
  </si>
  <si>
    <t xml:space="preserve">             Extra over for internal bend </t>
  </si>
  <si>
    <t xml:space="preserve">             Ditto, for external bend </t>
  </si>
  <si>
    <t xml:space="preserve"> 100mm Diameter "Marley" PVC gutter, laid to falls on and </t>
  </si>
  <si>
    <t xml:space="preserve"> including brackets at 1200mm centres, twice bent and twice</t>
  </si>
  <si>
    <t xml:space="preserve"> countersunk drilled and screwed to steel</t>
  </si>
  <si>
    <t xml:space="preserve">  10mm Thick, 180mm wide nulite fascia made by </t>
  </si>
  <si>
    <t xml:space="preserve">  cutting nulite board into strips, fixed to lowest </t>
  </si>
  <si>
    <t xml:space="preserve">  steel purlin </t>
  </si>
  <si>
    <r>
      <t xml:space="preserve">  </t>
    </r>
    <r>
      <rPr>
        <b/>
        <u/>
        <sz val="12"/>
        <rFont val="Arial"/>
        <family val="2"/>
      </rPr>
      <t>Nulite Fascia</t>
    </r>
  </si>
  <si>
    <t xml:space="preserve"> 110mm Diameter uPVC downpipe, fixed vertically </t>
  </si>
  <si>
    <t xml:space="preserve"> and horizontally to brickwork/concrete</t>
  </si>
  <si>
    <t xml:space="preserve">  Allow to provide shop drawings as stated, to the </t>
  </si>
  <si>
    <t xml:space="preserve">  Engineer for approval</t>
  </si>
  <si>
    <t xml:space="preserve">  Nulite fascia board</t>
  </si>
  <si>
    <r>
      <rPr>
        <b/>
        <sz val="12"/>
        <rFont val="Arial"/>
        <family val="2"/>
      </rPr>
      <t xml:space="preserve">  </t>
    </r>
    <r>
      <rPr>
        <b/>
        <u/>
        <sz val="12"/>
        <rFont val="Arial"/>
        <family val="2"/>
      </rPr>
      <t>Shop drawings</t>
    </r>
  </si>
  <si>
    <t xml:space="preserve">  Ridge flashing, 450mm girth, once bent, dressed to </t>
  </si>
  <si>
    <t xml:space="preserve">  Hip flashing, 450mm girth, once bent, dressed to ribs </t>
  </si>
  <si>
    <t xml:space="preserve">  of roofing and fixed to steel purlins</t>
  </si>
  <si>
    <t xml:space="preserve">  bent fixed to ventilator.</t>
  </si>
  <si>
    <t xml:space="preserve">  Valley flashing, 600mm girth maximum, three times </t>
  </si>
  <si>
    <t xml:space="preserve">  bent, dressed to ribs of roofing and fixed to steel purlins</t>
  </si>
  <si>
    <t xml:space="preserve">         Extra over roofing for turn up at ridges</t>
  </si>
  <si>
    <t xml:space="preserve">         Ditto at hips</t>
  </si>
  <si>
    <t xml:space="preserve"> 110mm Thick block wall in stretcher bond and </t>
  </si>
  <si>
    <t xml:space="preserve"> reinforced with one layer of "Brickforce" reinforcement </t>
  </si>
  <si>
    <t xml:space="preserve"> 300mm Thick, ditto</t>
  </si>
  <si>
    <t xml:space="preserve">  440mm Thick, ditto</t>
  </si>
  <si>
    <t xml:space="preserve"> 3 ply malthoid damp proof course, 115mm wide, laid under</t>
  </si>
  <si>
    <t xml:space="preserve"> Ditto, 300mm wide, ditto</t>
  </si>
  <si>
    <t xml:space="preserve"> Ditto, exceeding 300mm wide, ditto</t>
  </si>
  <si>
    <t xml:space="preserve">  65 x 200 x 1500mm Long sill, once splayed,once rebated </t>
  </si>
  <si>
    <t xml:space="preserve">  65 x 200 x 890mm Long sill, ditto</t>
  </si>
  <si>
    <t xml:space="preserve">  65 x 200 x 600mm Long sill, ditto</t>
  </si>
  <si>
    <t xml:space="preserve">  830 x 2030mm High semi-solid core flush door </t>
  </si>
  <si>
    <t xml:space="preserve">  830 x 2030mm High solid core flush door </t>
  </si>
  <si>
    <t xml:space="preserve">  Purpose made metal door frame, size 900 x 2400mm</t>
  </si>
  <si>
    <t xml:space="preserve">  overall, suitable for 110mm blockwork, complete with </t>
  </si>
  <si>
    <t xml:space="preserve">  Ditto, size 900 x 2400mm overall, suitable for </t>
  </si>
  <si>
    <t xml:space="preserve">  300mm blockwork, ditto</t>
  </si>
  <si>
    <t xml:space="preserve">  440mm blockwork, ditto</t>
  </si>
  <si>
    <t xml:space="preserve">  Purpose made metal door frame, size 900 x 2100mm</t>
  </si>
  <si>
    <t xml:space="preserve">   Aluminium windows, screens and doors shall conform to BS4873 </t>
  </si>
  <si>
    <t xml:space="preserve">   Charcoal Powder Coated 50mm section profiles with8.0mm </t>
  </si>
  <si>
    <t xml:space="preserve">   nominal thickness and glazed with water and dual protective gaskets </t>
  </si>
  <si>
    <t xml:space="preserve">   rebates and PVC pressure gaskets snapped into extended profiles </t>
  </si>
  <si>
    <t xml:space="preserve">   and joined together with anti-rust steel self tapping  screws complete </t>
  </si>
  <si>
    <t xml:space="preserve">   with non glazing 30 x 15mm steel subframe, ironmongery weather </t>
  </si>
  <si>
    <t xml:space="preserve">   strip and joint sealants and fixed to brickwork/concrete</t>
  </si>
  <si>
    <t xml:space="preserve">   Purpose made aluminium windows with lugs welded  </t>
  </si>
  <si>
    <t xml:space="preserve">   and built in blockwork</t>
  </si>
  <si>
    <t xml:space="preserve">   All elevations, sections shown on the drawings are for information   </t>
  </si>
  <si>
    <t xml:space="preserve">   only and each tenderer shall allow for the steel sections considered </t>
  </si>
  <si>
    <t xml:space="preserve">   necessary to suit the particular window</t>
  </si>
  <si>
    <t xml:space="preserve">   All extrusions shall be aluminium</t>
  </si>
  <si>
    <t xml:space="preserve">   All windows shall be manufactured and installed in </t>
  </si>
  <si>
    <t xml:space="preserve">   a proper workmanship manner</t>
  </si>
  <si>
    <t xml:space="preserve">  Dimensions given are approximate and must be </t>
  </si>
  <si>
    <t xml:space="preserve">  checked on site prior to manufacture</t>
  </si>
  <si>
    <r>
      <rPr>
        <b/>
        <sz val="12"/>
        <rFont val="Arial"/>
        <family val="2"/>
      </rPr>
      <t xml:space="preserve">   </t>
    </r>
    <r>
      <rPr>
        <b/>
        <u/>
        <sz val="12"/>
        <rFont val="Arial"/>
        <family val="2"/>
      </rPr>
      <t>Aluminium Window and Door Frames</t>
    </r>
  </si>
  <si>
    <t xml:space="preserve"> complete with necessary ironmongery to opening lights </t>
  </si>
  <si>
    <t xml:space="preserve"> 1500 x 1365mm High overall size window comprising </t>
  </si>
  <si>
    <t xml:space="preserve"> fixed lights and 1No top hang opening light</t>
  </si>
  <si>
    <t xml:space="preserve"> 2No full width transomes, 1No full height mullion, 4No  </t>
  </si>
  <si>
    <t xml:space="preserve"> and 6.3mm frosted glass (OW1)</t>
  </si>
  <si>
    <t xml:space="preserve"> 1500 x 940mm High overall size window comprising </t>
  </si>
  <si>
    <t xml:space="preserve"> 1No full width transome, 1No full height mullion, 2No  </t>
  </si>
  <si>
    <t xml:space="preserve"> fixed lights and 2No top hang opening lights</t>
  </si>
  <si>
    <t xml:space="preserve"> and 6.3mm frosted glass (OW2)</t>
  </si>
  <si>
    <t xml:space="preserve"> 600 x 940mm High overall size window comprising </t>
  </si>
  <si>
    <t xml:space="preserve"> 1No full width transome, 1No fixed light and 1No top  </t>
  </si>
  <si>
    <t xml:space="preserve"> hang opening light complete with necessary ironmongery</t>
  </si>
  <si>
    <t xml:space="preserve"> to opening lights and 6.3mm frosted glass (OW5)</t>
  </si>
  <si>
    <r>
      <rPr>
        <b/>
        <sz val="12"/>
        <rFont val="Arial"/>
        <family val="2"/>
      </rPr>
      <t xml:space="preserve">  </t>
    </r>
    <r>
      <rPr>
        <b/>
        <u/>
        <sz val="12"/>
        <rFont val="Arial"/>
        <family val="2"/>
      </rPr>
      <t>Aluminium Window and Door Frames</t>
    </r>
  </si>
  <si>
    <t xml:space="preserve"> 890 x 1485mm High overall size window comprising </t>
  </si>
  <si>
    <t xml:space="preserve"> 2No full width transomes, 1No fixed light and 2No top  </t>
  </si>
  <si>
    <t xml:space="preserve"> hang opening lights complete with necessary ironmongery</t>
  </si>
  <si>
    <t xml:space="preserve"> to opening lights and 6.3mm frosted glass (OW7)</t>
  </si>
  <si>
    <t xml:space="preserve"> 3400 x 2400mm High overall size door frame complete with 2No.</t>
  </si>
  <si>
    <t xml:space="preserve"> glazed doors, 6No fixed lights and 6No top hang opening lights </t>
  </si>
  <si>
    <t xml:space="preserve"> with necessary ironmongery to opening lights and 6.3mm</t>
  </si>
  <si>
    <t xml:space="preserve"> frosted glass (OD1)</t>
  </si>
  <si>
    <t xml:space="preserve">  Door stop (Ref C2 8730AS)</t>
  </si>
  <si>
    <t xml:space="preserve">  Door closer</t>
  </si>
  <si>
    <t xml:space="preserve">  Tower bolt</t>
  </si>
  <si>
    <t xml:space="preserve">  Block/concrete walls (provisional)</t>
  </si>
  <si>
    <t xml:space="preserve"> 30mm Thick  to receive porcelain tiles</t>
  </si>
  <si>
    <r>
      <t xml:space="preserve"> </t>
    </r>
    <r>
      <rPr>
        <b/>
        <u/>
        <sz val="12"/>
        <rFont val="Arial"/>
        <family val="2"/>
      </rPr>
      <t>1:3 Cement and sand screed finished with a wood</t>
    </r>
  </si>
  <si>
    <r>
      <t xml:space="preserve"> </t>
    </r>
    <r>
      <rPr>
        <b/>
        <u/>
        <sz val="12"/>
        <rFont val="Arial"/>
        <family val="2"/>
      </rPr>
      <t>float</t>
    </r>
  </si>
  <si>
    <t xml:space="preserve"> 2400 x 1200mm Matt surround, fabricated from </t>
  </si>
  <si>
    <t xml:space="preserve"> 6 x 50 x 50mm mild steel angle, frame cut and welded </t>
  </si>
  <si>
    <t xml:space="preserve"> and complete with 12No mild steel lugs welded, build</t>
  </si>
  <si>
    <t xml:space="preserve"> into concrete (provisional)</t>
  </si>
  <si>
    <t xml:space="preserve">  600 x 600 x 10mm Thick Porcelain floor tiles, adhesive</t>
  </si>
  <si>
    <t xml:space="preserve">  fixed and pointed with white cement to screeded floors</t>
  </si>
  <si>
    <t xml:space="preserve"> 2400 x 1200mm "Squeegee" flor-mat, loose laid </t>
  </si>
  <si>
    <t xml:space="preserve"> into preformed matwell</t>
  </si>
  <si>
    <t xml:space="preserve"> Porcelain tiled floors</t>
  </si>
  <si>
    <r>
      <t xml:space="preserve"> </t>
    </r>
    <r>
      <rPr>
        <b/>
        <u/>
        <sz val="12"/>
        <rFont val="Arial"/>
        <family val="2"/>
      </rPr>
      <t>METALWORK</t>
    </r>
  </si>
  <si>
    <r>
      <t xml:space="preserve"> </t>
    </r>
    <r>
      <rPr>
        <b/>
        <u/>
        <sz val="12"/>
        <rFont val="Arial"/>
        <family val="2"/>
      </rPr>
      <t>PLASTERWORK</t>
    </r>
  </si>
  <si>
    <r>
      <t xml:space="preserve">  </t>
    </r>
    <r>
      <rPr>
        <b/>
        <u/>
        <sz val="12"/>
        <rFont val="Arial"/>
        <family val="2"/>
      </rPr>
      <t>MATS</t>
    </r>
  </si>
  <si>
    <r>
      <t xml:space="preserve"> </t>
    </r>
    <r>
      <rPr>
        <b/>
        <u/>
        <sz val="12"/>
        <rFont val="Arial"/>
        <family val="2"/>
      </rPr>
      <t xml:space="preserve">Washdown, clean and apply two coats of wax </t>
    </r>
  </si>
  <si>
    <r>
      <t xml:space="preserve"> </t>
    </r>
    <r>
      <rPr>
        <b/>
        <u/>
        <sz val="12"/>
        <rFont val="Arial"/>
        <family val="2"/>
      </rPr>
      <t>polish on</t>
    </r>
  </si>
  <si>
    <t xml:space="preserve">  100 x 600 x 10mm Thick Porcelain floor tile skirting, ditto</t>
  </si>
  <si>
    <t xml:space="preserve"> 600 x 600 x 10mm  Thick Porcelain floor tiles, adhesive</t>
  </si>
  <si>
    <t xml:space="preserve"> fixed and pointed with white cement to rendered walls</t>
  </si>
  <si>
    <t xml:space="preserve"> 100 x 600 x 10mm Thick Porcelain floor tile skirting, ditto</t>
  </si>
  <si>
    <r>
      <t xml:space="preserve"> </t>
    </r>
    <r>
      <rPr>
        <b/>
        <u/>
        <sz val="12"/>
        <rFont val="Arial"/>
        <family val="2"/>
      </rPr>
      <t>PAINTING AND DECORATING</t>
    </r>
  </si>
  <si>
    <r>
      <t xml:space="preserve"> </t>
    </r>
    <r>
      <rPr>
        <b/>
        <u/>
        <sz val="12"/>
        <rFont val="Arial"/>
        <family val="2"/>
      </rPr>
      <t>EXTERNAL</t>
    </r>
  </si>
  <si>
    <t>INTERNAL</t>
  </si>
  <si>
    <t>SUSPENDED CEILING</t>
  </si>
  <si>
    <t>Aluminium exposed grid suspension system suitable for 1200 x 600mm</t>
  </si>
  <si>
    <t>suspended Masonite-" Prima Adria" Fibre acoustic  ceiling tiles complete</t>
  </si>
  <si>
    <t>with main tees, cross tees, snap fixed clips, brackets, etc and</t>
  </si>
  <si>
    <t xml:space="preserve">8.5mm diameter wire  suspension adjustment system, suspended  </t>
  </si>
  <si>
    <t xml:space="preserve">approximately 100mm from soffit of steel hangers. Tee shall be </t>
  </si>
  <si>
    <t xml:space="preserve">pre-painted aluminium finish with double web design with 24mm </t>
  </si>
  <si>
    <t>exposed flange with cross tee holes at 300mmcentres and</t>
  </si>
  <si>
    <t>hanger holes at 500mm centres</t>
  </si>
  <si>
    <t>1200 x 600mm Masonite – Armstrong “Prima Adria” Fibre acoustic</t>
  </si>
  <si>
    <t>prefinished suspended ceiling panels, laid or clipped to suspension</t>
  </si>
  <si>
    <t>system</t>
  </si>
  <si>
    <t xml:space="preserve">        Extra over for suspension system ceiling </t>
  </si>
  <si>
    <t xml:space="preserve">        for 600 x 600mm access panel include </t>
  </si>
  <si>
    <t xml:space="preserve">        trimming with 45 x 45mm aluminium frame </t>
  </si>
  <si>
    <t>EXTERNAL</t>
  </si>
  <si>
    <t xml:space="preserve">  150 x 150mm White glazed vitreous china recessed</t>
  </si>
  <si>
    <t xml:space="preserve">  toilet roll holder. Set in and including 50mm deep</t>
  </si>
  <si>
    <t xml:space="preserve">  recess in brick/concrete</t>
  </si>
  <si>
    <t xml:space="preserve">  6 x 450 x 450mm Polished plate float glass mirror with </t>
  </si>
  <si>
    <t xml:space="preserve">  polished edges, four times drilled and screw fixed to </t>
  </si>
  <si>
    <t xml:space="preserve">  brickwork/concrete wall, complete with chromium </t>
  </si>
  <si>
    <t xml:space="preserve">  plated dome washers</t>
  </si>
  <si>
    <r>
      <t xml:space="preserve">  </t>
    </r>
    <r>
      <rPr>
        <b/>
        <u/>
        <sz val="12"/>
        <rFont val="Arial"/>
        <family val="2"/>
      </rPr>
      <t>MIRRORS</t>
    </r>
  </si>
  <si>
    <t xml:space="preserve">                        Extra over, for 50mm sweep</t>
  </si>
  <si>
    <t xml:space="preserve">  Form sleeved opening through 440mm block wall for</t>
  </si>
  <si>
    <t xml:space="preserve">  Form sleeved opening through 300mm block wall for</t>
  </si>
  <si>
    <t xml:space="preserve">  Ditto, for small diameter pipe, ditto</t>
  </si>
  <si>
    <t xml:space="preserve">   3No Lavatory basins</t>
  </si>
  <si>
    <t xml:space="preserve">   3No WCs</t>
  </si>
  <si>
    <t xml:space="preserve">   1No Sink</t>
  </si>
  <si>
    <t xml:space="preserve">  20mm Diameter HDPE pipe, laid in trench</t>
  </si>
  <si>
    <t xml:space="preserve">                        20mm bend</t>
  </si>
  <si>
    <t xml:space="preserve">                        Ditto, for 20mm tee</t>
  </si>
  <si>
    <t xml:space="preserve">                        Ditto, for 20mm </t>
  </si>
  <si>
    <t xml:space="preserve">  1No fire hosereel</t>
  </si>
  <si>
    <t xml:space="preserve">  (Ref A 142) weighing 3.22kg/m2 in beds</t>
  </si>
  <si>
    <t xml:space="preserve">  with BS 449 Part 2 1963. Welding shall be in accordance </t>
  </si>
  <si>
    <t xml:space="preserve">  3.5 Kg water/CO2 fire extinguisher, complete with</t>
  </si>
  <si>
    <t xml:space="preserve">  125mm Thick ramp up, ditto</t>
  </si>
  <si>
    <t xml:space="preserve">  End flashing, 200mm girth maximum, twice </t>
  </si>
  <si>
    <t xml:space="preserve">  Purpose made triangular hardwood roof ventilators </t>
  </si>
  <si>
    <t xml:space="preserve">  Ditto, size 3000 x 500mm high, ditto</t>
  </si>
  <si>
    <t xml:space="preserve">  over all size 4250 x 800mm high  fixed to roof members</t>
  </si>
  <si>
    <t xml:space="preserve">  220mm Thick, ditto</t>
  </si>
  <si>
    <t xml:space="preserve"> Ditto, 230mm wide, ditto</t>
  </si>
  <si>
    <t xml:space="preserve">  overall, suitable for 220mm blockwork, complete with </t>
  </si>
  <si>
    <t xml:space="preserve">  Columns</t>
  </si>
  <si>
    <t xml:space="preserve">   1No Lavatory basin</t>
  </si>
  <si>
    <t xml:space="preserve">   1No WCs</t>
  </si>
  <si>
    <t xml:space="preserve">  Form sleeved opening through 220mm block wall for</t>
  </si>
  <si>
    <t xml:space="preserve">Stainless steel sink single bowl single drainer </t>
  </si>
  <si>
    <t xml:space="preserve">  "Cobra" 12mm diameter ECCP sink mixer</t>
  </si>
  <si>
    <t xml:space="preserve">  ROOF</t>
  </si>
  <si>
    <r>
      <rPr>
        <b/>
        <sz val="11"/>
        <rFont val="Arial"/>
        <family val="2"/>
      </rPr>
      <t xml:space="preserve">  </t>
    </r>
    <r>
      <rPr>
        <b/>
        <u/>
        <sz val="11"/>
        <rFont val="Arial"/>
        <family val="2"/>
      </rPr>
      <t>MAINS CABLES  (ALL PROVISIONAL)</t>
    </r>
  </si>
  <si>
    <t xml:space="preserve">  95mm2 CU PVC/SWA/PVC 4 core cable interconnecting</t>
  </si>
  <si>
    <t xml:space="preserve">  Generator and Automatic Change Over Panel</t>
  </si>
  <si>
    <t xml:space="preserve">  MDB/ICAM and Automatic Change Over Panel</t>
  </si>
  <si>
    <t xml:space="preserve">  Ditto, interconnecting Rotary Manual Bypass Switch and </t>
  </si>
  <si>
    <t xml:space="preserve">  Automatic Changeover Panel</t>
  </si>
  <si>
    <t xml:space="preserve">  Connect 95mm2 4 core cable to Generator and Automatic </t>
  </si>
  <si>
    <t xml:space="preserve">  Change Over Panel</t>
  </si>
  <si>
    <t xml:space="preserve">  Connect 95mm2 4 core cable to Automatic Change Over </t>
  </si>
  <si>
    <t xml:space="preserve">  Panel and MDB/ICAM</t>
  </si>
  <si>
    <t xml:space="preserve">  Connect 95mm2 4 core cable to Rotary Manual Bypass </t>
  </si>
  <si>
    <t xml:space="preserve">  Switch and Automatic Changeover Panel</t>
  </si>
  <si>
    <r>
      <t xml:space="preserve">  </t>
    </r>
    <r>
      <rPr>
        <b/>
        <u/>
        <sz val="11"/>
        <rFont val="Arial"/>
        <family val="2"/>
      </rPr>
      <t>EARTHING OF MAIN BOARD AND GENERATOR</t>
    </r>
  </si>
  <si>
    <t xml:space="preserve">  Allow for earthing the main switch board and generator with </t>
  </si>
  <si>
    <t xml:space="preserve"> earthmats in local  earth pits</t>
  </si>
  <si>
    <r>
      <rPr>
        <b/>
        <sz val="11"/>
        <rFont val="Arial"/>
        <family val="2"/>
      </rPr>
      <t xml:space="preserve">  </t>
    </r>
    <r>
      <rPr>
        <b/>
        <u/>
        <sz val="11"/>
        <rFont val="Arial"/>
        <family val="2"/>
      </rPr>
      <t>DISTRIBUTION BOARDS</t>
    </r>
  </si>
  <si>
    <t xml:space="preserve">  Distribution board shall be manufactured by Proprietary</t>
  </si>
  <si>
    <t xml:space="preserve">  Manufacturing, Blantyre or equal and approved and </t>
  </si>
  <si>
    <t xml:space="preserve">  shall be constructed and finished as described having</t>
  </si>
  <si>
    <t xml:space="preserve">  hinged lockable door and completed as described</t>
  </si>
  <si>
    <t xml:space="preserve">  1No. Surge Protection on RYB &amp; N</t>
  </si>
  <si>
    <t xml:space="preserve">  Space for ESCOM Meter</t>
  </si>
  <si>
    <t xml:space="preserve">  Space for ESCOM fuses</t>
  </si>
  <si>
    <t xml:space="preserve">  Essential and Non Essential Copper Busbars</t>
  </si>
  <si>
    <t xml:space="preserve">  Earth terminals</t>
  </si>
  <si>
    <t xml:space="preserve">   Busbars</t>
  </si>
  <si>
    <t xml:space="preserve">   Earth terminals</t>
  </si>
  <si>
    <t xml:space="preserve">   Masking plates</t>
  </si>
  <si>
    <t xml:space="preserve">   Interconnecting wiring</t>
  </si>
  <si>
    <t xml:space="preserve">   Labels</t>
  </si>
  <si>
    <t xml:space="preserve">   Board fixed to brick/concrete walls (Ground Floor)</t>
  </si>
  <si>
    <t xml:space="preserve">  1No. 60 amp SP MCB</t>
  </si>
  <si>
    <r>
      <rPr>
        <b/>
        <sz val="11"/>
        <rFont val="Arial"/>
        <family val="2"/>
      </rPr>
      <t xml:space="preserve">  </t>
    </r>
    <r>
      <rPr>
        <b/>
        <u/>
        <sz val="11"/>
        <rFont val="Arial"/>
        <family val="2"/>
      </rPr>
      <t>CIRCUITS (Power and Light)</t>
    </r>
  </si>
  <si>
    <t xml:space="preserve">  Ceiling light outletss   :  in suspended ceiling and </t>
  </si>
  <si>
    <t xml:space="preserve">                                           rendered soffit of concrete slab</t>
  </si>
  <si>
    <t xml:space="preserve">  Wall light outletss        :  in brick/concrete walls</t>
  </si>
  <si>
    <t xml:space="preserve">  Light switch                 :  in brick/concrete walls</t>
  </si>
  <si>
    <t xml:space="preserve">  Socket outlets             :  in brick/concrete walls</t>
  </si>
  <si>
    <t xml:space="preserve">  Spur outlets                 :  in brick/concrete walls</t>
  </si>
  <si>
    <t xml:space="preserve">  Unless otherwise stated, all wiring shall be CU PVC </t>
  </si>
  <si>
    <t xml:space="preserve">  single core of the sizes stated.</t>
  </si>
  <si>
    <t xml:space="preserve">  20 A DP switch shall be with RED LED power indicator as </t>
  </si>
  <si>
    <t xml:space="preserve">  LEGRAND synergy white Cat. No 7300 12 or equal and </t>
  </si>
  <si>
    <t xml:space="preserve">  approved</t>
  </si>
  <si>
    <t xml:space="preserve">  13 A Single or twin rectangular pin switched socket outlets</t>
  </si>
  <si>
    <t xml:space="preserve">  shall be as LEGRAND MILAC Cat. No 6132 64 or equal</t>
  </si>
  <si>
    <t xml:space="preserve">  and approved</t>
  </si>
  <si>
    <t xml:space="preserve">  15 A Single or twin round pin switched socket outlets</t>
  </si>
  <si>
    <t xml:space="preserve">  shall be as LEGRAND light sensitive switch Cat. No 03723 </t>
  </si>
  <si>
    <t xml:space="preserve">  or equal and approved</t>
  </si>
  <si>
    <t xml:space="preserve">  Switches shall be synergy white as LEGRAND or equal and </t>
  </si>
  <si>
    <t xml:space="preserve">  approved and ganged as shown on the drawings</t>
  </si>
  <si>
    <t xml:space="preserve">  In pricing each item, it is recognised that tenderers will </t>
  </si>
  <si>
    <t xml:space="preserve">  rely on their own measurements as taken from the </t>
  </si>
  <si>
    <t xml:space="preserve">  tender drawings and the specification notes as </t>
  </si>
  <si>
    <t xml:space="preserve">  contained in this documents.</t>
  </si>
  <si>
    <t xml:space="preserve">  Prices for the following shall include for the supply, </t>
  </si>
  <si>
    <t xml:space="preserve">  installation and connection of PVC conduits, junction </t>
  </si>
  <si>
    <t xml:space="preserve">  boxes, accessories, cabling, flush mounted outlets, </t>
  </si>
  <si>
    <t xml:space="preserve">  switches and sockets including carrying out all chasing </t>
  </si>
  <si>
    <t xml:space="preserve">  and blocking and everything else necessary for </t>
  </si>
  <si>
    <t xml:space="preserve">  execution of the following installation .</t>
  </si>
  <si>
    <t xml:space="preserve">  Six ceiling light outlets controlled by one one -gang </t>
  </si>
  <si>
    <t xml:space="preserve">  Eight ceiling light outlet controlled by one one -gang </t>
  </si>
  <si>
    <r>
      <t xml:space="preserve">  13A Twin rectangular pin switched socket outlets </t>
    </r>
    <r>
      <rPr>
        <b/>
        <i/>
        <sz val="11"/>
        <rFont val="Arial"/>
        <family val="2"/>
      </rPr>
      <t>in Trunking</t>
    </r>
    <r>
      <rPr>
        <sz val="11"/>
        <rFont val="Arial"/>
        <family val="2"/>
      </rPr>
      <t xml:space="preserve"> </t>
    </r>
  </si>
  <si>
    <r>
      <t xml:space="preserve">  13A Twin rectangular pin switched socket outlets </t>
    </r>
    <r>
      <rPr>
        <b/>
        <i/>
        <sz val="11"/>
        <rFont val="Arial"/>
        <family val="2"/>
      </rPr>
      <t xml:space="preserve">in Trunking  </t>
    </r>
  </si>
  <si>
    <t xml:space="preserve">  13A Twin rectangular pin switched socket outlets </t>
  </si>
  <si>
    <r>
      <t xml:space="preserve">  13A Twin rectangular pin switched socket outlets </t>
    </r>
    <r>
      <rPr>
        <b/>
        <i/>
        <sz val="11"/>
        <rFont val="Arial"/>
        <family val="2"/>
      </rPr>
      <t xml:space="preserve">in Trunking </t>
    </r>
  </si>
  <si>
    <t xml:space="preserve">  Spur outlet complete with extended conduit and cable to and including </t>
  </si>
  <si>
    <r>
      <t xml:space="preserve">  15A Twin round pin switched socket outlets </t>
    </r>
    <r>
      <rPr>
        <b/>
        <i/>
        <sz val="11"/>
        <rFont val="Arial"/>
        <family val="2"/>
      </rPr>
      <t xml:space="preserve">in Trunking </t>
    </r>
  </si>
  <si>
    <t xml:space="preserve">   (Office)</t>
  </si>
  <si>
    <r>
      <t xml:space="preserve">  </t>
    </r>
    <r>
      <rPr>
        <b/>
        <u/>
        <sz val="11"/>
        <rFont val="Arial"/>
        <family val="2"/>
      </rPr>
      <t>FIRST FLOOR</t>
    </r>
  </si>
  <si>
    <r>
      <rPr>
        <b/>
        <sz val="11"/>
        <rFont val="Arial"/>
        <family val="2"/>
      </rPr>
      <t xml:space="preserve">  </t>
    </r>
    <r>
      <rPr>
        <b/>
        <u/>
        <sz val="11"/>
        <rFont val="Arial"/>
        <family val="2"/>
      </rPr>
      <t>Circuit DB/FF - R1 (1.5mm2 RD)</t>
    </r>
  </si>
  <si>
    <r>
      <rPr>
        <b/>
        <sz val="11"/>
        <rFont val="Arial"/>
        <family val="2"/>
      </rPr>
      <t xml:space="preserve">  </t>
    </r>
    <r>
      <rPr>
        <b/>
        <u/>
        <sz val="11"/>
        <rFont val="Arial"/>
        <family val="2"/>
      </rPr>
      <t>Circuit DB/FF - Y1 (1.5mm2 RD)</t>
    </r>
  </si>
  <si>
    <r>
      <rPr>
        <b/>
        <sz val="11"/>
        <rFont val="Arial"/>
        <family val="2"/>
      </rPr>
      <t xml:space="preserve">  </t>
    </r>
    <r>
      <rPr>
        <b/>
        <u/>
        <sz val="11"/>
        <rFont val="Arial"/>
        <family val="2"/>
      </rPr>
      <t>Circuit DB/FF - B1 (1.5mm2 RD)</t>
    </r>
  </si>
  <si>
    <r>
      <rPr>
        <b/>
        <sz val="11"/>
        <rFont val="Arial"/>
        <family val="2"/>
      </rPr>
      <t xml:space="preserve">  </t>
    </r>
    <r>
      <rPr>
        <b/>
        <u/>
        <sz val="11"/>
        <rFont val="Arial"/>
        <family val="2"/>
      </rPr>
      <t>Circuit DB/FF - R2 (1.5mm2 RD)</t>
    </r>
  </si>
  <si>
    <r>
      <rPr>
        <b/>
        <sz val="11"/>
        <rFont val="Arial"/>
        <family val="2"/>
      </rPr>
      <t xml:space="preserve">  </t>
    </r>
    <r>
      <rPr>
        <b/>
        <u/>
        <sz val="11"/>
        <rFont val="Arial"/>
        <family val="2"/>
      </rPr>
      <t>Circuit DB/FF - Y2 (1.5mm2 RD)</t>
    </r>
  </si>
  <si>
    <r>
      <rPr>
        <b/>
        <sz val="11"/>
        <rFont val="Arial"/>
        <family val="2"/>
      </rPr>
      <t xml:space="preserve">  </t>
    </r>
    <r>
      <rPr>
        <b/>
        <u/>
        <sz val="11"/>
        <rFont val="Arial"/>
        <family val="2"/>
      </rPr>
      <t>Circuit DB/FF - B2 (1.5mm2 RD)</t>
    </r>
  </si>
  <si>
    <r>
      <rPr>
        <b/>
        <sz val="11"/>
        <rFont val="Arial"/>
        <family val="2"/>
      </rPr>
      <t xml:space="preserve">  </t>
    </r>
    <r>
      <rPr>
        <b/>
        <u/>
        <sz val="11"/>
        <rFont val="Arial"/>
        <family val="2"/>
      </rPr>
      <t>LIGHT FITTINGS</t>
    </r>
  </si>
  <si>
    <t xml:space="preserve">   1 x 5.4W LED Round bulkhead as R &amp; S RSA Series BHR/BHS or</t>
  </si>
  <si>
    <t xml:space="preserve">   1 x 43W LED Array 600 x 600 recessed prismatic panelled luminaire</t>
  </si>
  <si>
    <t xml:space="preserve">   module as Tamlite Cat. No. Proled6640 supplied complete with surface</t>
  </si>
  <si>
    <t xml:space="preserve">   mount kit as Tamlite Cat. No. Proledsframe (Type D1 LED)</t>
  </si>
  <si>
    <t xml:space="preserve">   1 x 9.7W LED 150mm diameter downlighter as Radiant Cat. No. LDL 002</t>
  </si>
  <si>
    <r>
      <rPr>
        <b/>
        <sz val="11"/>
        <rFont val="Arial"/>
        <family val="2"/>
      </rPr>
      <t xml:space="preserve">  </t>
    </r>
    <r>
      <rPr>
        <b/>
        <u/>
        <sz val="11"/>
        <rFont val="Arial"/>
        <family val="2"/>
      </rPr>
      <t>AIR CONDITIONING AND EXTRACTION SYSTEM</t>
    </r>
  </si>
  <si>
    <r>
      <rPr>
        <b/>
        <sz val="11"/>
        <rFont val="Arial"/>
        <family val="2"/>
      </rPr>
      <t xml:space="preserve">  </t>
    </r>
    <r>
      <rPr>
        <b/>
        <u/>
        <sz val="11"/>
        <rFont val="Arial"/>
        <family val="2"/>
      </rPr>
      <t>AIR CONDITIONING UNITS</t>
    </r>
  </si>
  <si>
    <t xml:space="preserve">  Wall mounted multi split type air conditioner unit with </t>
  </si>
  <si>
    <t xml:space="preserve">  cooling capacity of 3.5kW (12,000 BTU/hr) and heating  </t>
  </si>
  <si>
    <t xml:space="preserve">  capacity of 3.9kW (13,000 BTU/hr)  as YORK models </t>
  </si>
  <si>
    <t xml:space="preserve">  EAKC-12DS and EAJC-12DS (AC/WM-Y2)</t>
  </si>
  <si>
    <t xml:space="preserve">  Ditto, with cooling capacity of 5.3kW (18,000 BTU/hr) and </t>
  </si>
  <si>
    <t xml:space="preserve">  heating  capacity of 5.6kW (19,000 BTU/hr)  as as YORK models </t>
  </si>
  <si>
    <t xml:space="preserve">  EAKC-18DS and EAJC-18DS (AC/WM-Y3)</t>
  </si>
  <si>
    <t xml:space="preserve">  Ditto, with cooling capacity of 6.5kW (22,000 BTU/hr) and </t>
  </si>
  <si>
    <t xml:space="preserve">  heating  capacity of 7.2kW (25,000 BTU/hr)  as as YORK models </t>
  </si>
  <si>
    <t xml:space="preserve">  EAKC-24DS and EAJC-24DS (AC/WM-Y4)</t>
  </si>
  <si>
    <r>
      <rPr>
        <b/>
        <sz val="11"/>
        <rFont val="Arial"/>
        <family val="2"/>
      </rPr>
      <t xml:space="preserve">  </t>
    </r>
    <r>
      <rPr>
        <b/>
        <u/>
        <sz val="11"/>
        <rFont val="Arial"/>
        <family val="2"/>
      </rPr>
      <t>AIR CONDITIONING DUCTS</t>
    </r>
  </si>
  <si>
    <t xml:space="preserve">  Allow for supply and fixing of refrigeration pipework from</t>
  </si>
  <si>
    <t xml:space="preserve">  condensers outside the building to Air Conditioners on all floors</t>
  </si>
  <si>
    <t xml:space="preserve">  as per above mentioned drawing complete with</t>
  </si>
  <si>
    <t xml:space="preserve">  condensate drainage</t>
  </si>
  <si>
    <t xml:space="preserve">  Allow for any other item not listed above but necessary for a</t>
  </si>
  <si>
    <t xml:space="preserve">  complete installation (Bidder to provide separate list)</t>
  </si>
  <si>
    <r>
      <rPr>
        <sz val="11"/>
        <rFont val="Arial"/>
        <family val="2"/>
      </rPr>
      <t xml:space="preserve">  </t>
    </r>
    <r>
      <rPr>
        <b/>
        <u/>
        <sz val="11"/>
        <rFont val="Arial"/>
        <family val="2"/>
      </rPr>
      <t>HAND DRIER</t>
    </r>
  </si>
  <si>
    <t xml:space="preserve">  "HD" or equal and approved automatic hand drier with </t>
  </si>
  <si>
    <t xml:space="preserve">  infra-red sensing to hands placed at air outlet, finished in </t>
  </si>
  <si>
    <t xml:space="preserve">  robust and durable slimline moulded case as wandsworth HD3 or </t>
  </si>
  <si>
    <t xml:space="preserve">  other equal and approved, include for connection and fixing to </t>
  </si>
  <si>
    <r>
      <rPr>
        <b/>
        <sz val="11"/>
        <rFont val="Arial"/>
        <family val="2"/>
      </rPr>
      <t xml:space="preserve">  </t>
    </r>
    <r>
      <rPr>
        <b/>
        <u/>
        <sz val="11"/>
        <rFont val="Arial"/>
        <family val="2"/>
      </rPr>
      <t>TELEPHONE INSTALLATION</t>
    </r>
  </si>
  <si>
    <r>
      <rPr>
        <b/>
        <sz val="11"/>
        <rFont val="Arial"/>
        <family val="2"/>
      </rPr>
      <t xml:space="preserve">  </t>
    </r>
    <r>
      <rPr>
        <b/>
        <u/>
        <sz val="11"/>
        <rFont val="Arial"/>
        <family val="2"/>
      </rPr>
      <t>Conduit interconnecting joint boxes (provisional)</t>
    </r>
  </si>
  <si>
    <t xml:space="preserve">  Prices for conduit shall include for galvanised draw wires, </t>
  </si>
  <si>
    <t xml:space="preserve">  bends, elbows, tee, cover plates, brushes locknuts, </t>
  </si>
  <si>
    <t xml:space="preserve">  strapping plugs, reducing bushes, fittings and the like</t>
  </si>
  <si>
    <t xml:space="preserve">  25mm Diametr BE metal conduit, having screwed joints,</t>
  </si>
  <si>
    <t xml:space="preserve">  fixed to brick/concrete wall</t>
  </si>
  <si>
    <r>
      <rPr>
        <b/>
        <sz val="11"/>
        <rFont val="Arial"/>
        <family val="2"/>
      </rPr>
      <t xml:space="preserve">  </t>
    </r>
    <r>
      <rPr>
        <b/>
        <u/>
        <sz val="11"/>
        <rFont val="Arial"/>
        <family val="2"/>
      </rPr>
      <t>Outlets</t>
    </r>
  </si>
  <si>
    <r>
      <rPr>
        <b/>
        <sz val="11"/>
        <rFont val="Arial"/>
        <family val="2"/>
      </rPr>
      <t xml:space="preserve">  </t>
    </r>
    <r>
      <rPr>
        <b/>
        <u/>
        <sz val="11"/>
        <rFont val="Arial"/>
        <family val="2"/>
      </rPr>
      <t>Boxes</t>
    </r>
  </si>
  <si>
    <t xml:space="preserve">  box, complete with cover and terminals, fixed to </t>
  </si>
  <si>
    <r>
      <rPr>
        <b/>
        <sz val="11"/>
        <rFont val="Arial"/>
        <family val="2"/>
      </rPr>
      <t xml:space="preserve">  </t>
    </r>
    <r>
      <rPr>
        <b/>
        <u/>
        <sz val="11"/>
        <rFont val="Arial"/>
        <family val="2"/>
      </rPr>
      <t>Earthing</t>
    </r>
  </si>
  <si>
    <t xml:space="preserve">  Allow to earth the telephone installation in accordance</t>
  </si>
  <si>
    <t xml:space="preserve">  with the drawing specifications regulations and best trade</t>
  </si>
  <si>
    <t xml:space="preserve">  practice</t>
  </si>
  <si>
    <r>
      <rPr>
        <sz val="11"/>
        <rFont val="Arial"/>
        <family val="2"/>
      </rPr>
      <t xml:space="preserve">  </t>
    </r>
    <r>
      <rPr>
        <b/>
        <u/>
        <sz val="11"/>
        <rFont val="Arial"/>
        <family val="2"/>
      </rPr>
      <t>Trunking</t>
    </r>
  </si>
  <si>
    <t xml:space="preserve">  "Legrand" 50 x 200mm High three compartment DLP skirting (or as </t>
  </si>
  <si>
    <t xml:space="preserve">   routed on the drawing) as Legrand model, Cabstrut or other equal and </t>
  </si>
  <si>
    <t xml:space="preserve">   approved (supplied complete with appropriate outlets as shown on </t>
  </si>
  <si>
    <r>
      <rPr>
        <b/>
        <sz val="11"/>
        <rFont val="Arial"/>
        <family val="2"/>
      </rPr>
      <t xml:space="preserve">   </t>
    </r>
    <r>
      <rPr>
        <b/>
        <u/>
        <sz val="11"/>
        <rFont val="Arial"/>
        <family val="2"/>
      </rPr>
      <t>FIRE ALARM INSTALLATION (PROVISIONAL)</t>
    </r>
  </si>
  <si>
    <t xml:space="preserve">   Fire alarm units shall be as manufactured by MENVIER, gent or </t>
  </si>
  <si>
    <t xml:space="preserve">   equal and approved. Call points, alarm sounders, heat and smoke </t>
  </si>
  <si>
    <t xml:space="preserve">   detectors shall be from the same manufacturer and be compatible </t>
  </si>
  <si>
    <t xml:space="preserve">   with the unit.  Alternative and equally approved units shall</t>
  </si>
  <si>
    <t xml:space="preserve">   also have their compatible signal equipment.</t>
  </si>
  <si>
    <r>
      <rPr>
        <b/>
        <sz val="11"/>
        <rFont val="Arial"/>
        <family val="2"/>
      </rPr>
      <t xml:space="preserve">  </t>
    </r>
    <r>
      <rPr>
        <b/>
        <u/>
        <sz val="11"/>
        <rFont val="Arial"/>
        <family val="2"/>
      </rPr>
      <t>Indicator panel</t>
    </r>
  </si>
  <si>
    <t xml:space="preserve">  "MENVIER" six zone fire alarm indicator panel with 24 volts</t>
  </si>
  <si>
    <t xml:space="preserve">   DC seventy two hours mains fail, system fault signals</t>
  </si>
  <si>
    <t xml:space="preserve">   and complete with intergral battery charger, test, stop and</t>
  </si>
  <si>
    <r>
      <rPr>
        <b/>
        <sz val="11"/>
        <rFont val="Arial"/>
        <family val="2"/>
      </rPr>
      <t xml:space="preserve">   </t>
    </r>
    <r>
      <rPr>
        <b/>
        <u/>
        <sz val="11"/>
        <rFont val="Arial"/>
        <family val="2"/>
      </rPr>
      <t>Outlets</t>
    </r>
  </si>
  <si>
    <t xml:space="preserve">   "Menvier" 24 volts DC alarm bell, fixed to brick/concrete wall</t>
  </si>
  <si>
    <t xml:space="preserve">   "Menvier" flush mounted break glass call point, fixed to </t>
  </si>
  <si>
    <r>
      <rPr>
        <b/>
        <sz val="11"/>
        <rFont val="Arial"/>
        <family val="2"/>
      </rPr>
      <t xml:space="preserve">    </t>
    </r>
    <r>
      <rPr>
        <b/>
        <u/>
        <sz val="11"/>
        <rFont val="Arial"/>
        <family val="2"/>
      </rPr>
      <t>Wiring</t>
    </r>
  </si>
  <si>
    <r>
      <rPr>
        <b/>
        <sz val="11"/>
        <rFont val="Arial"/>
        <family val="2"/>
      </rPr>
      <t xml:space="preserve">    </t>
    </r>
    <r>
      <rPr>
        <b/>
        <u/>
        <sz val="11"/>
        <rFont val="Arial"/>
        <family val="2"/>
      </rPr>
      <t>" Not in accordance with the SMM"</t>
    </r>
  </si>
  <si>
    <t xml:space="preserve">    All wiring shall  be run concealed. All bells and pushes</t>
  </si>
  <si>
    <t xml:space="preserve">    are in brick/concrete walls and unless otherwise stated,</t>
  </si>
  <si>
    <t xml:space="preserve">    detectors in ceiling.</t>
  </si>
  <si>
    <t xml:space="preserve">    In pricing each item, it is recognised that tenderers will</t>
  </si>
  <si>
    <t xml:space="preserve">    rely on their own measurements and taken from tender   </t>
  </si>
  <si>
    <t xml:space="preserve">    documents and the specification notes contained in </t>
  </si>
  <si>
    <t xml:space="preserve">    this document</t>
  </si>
  <si>
    <t xml:space="preserve">    Wiring shall be run from indicator panel in brick wall to </t>
  </si>
  <si>
    <t xml:space="preserve">    the various outlets in 25mm steel conduit, with runs in </t>
  </si>
  <si>
    <t xml:space="preserve">    walls, slabs, etc as indicated on the drawings</t>
  </si>
  <si>
    <t xml:space="preserve">    cables in 25mm diameter steel conduit from indicator panel </t>
  </si>
  <si>
    <t xml:space="preserve">    of line resistor on ground floor</t>
  </si>
  <si>
    <t xml:space="preserve">    sheathed cables in 25mm diameter steel conduit </t>
  </si>
  <si>
    <t xml:space="preserve">    first floor</t>
  </si>
  <si>
    <t xml:space="preserve">     sheathed cables in 25mm diameter steel conduit </t>
  </si>
  <si>
    <t xml:space="preserve">     from indicator panel to 16No smoke detectors and </t>
  </si>
  <si>
    <t xml:space="preserve">    1No call point and 3No end of line resistor on second floor</t>
  </si>
  <si>
    <t xml:space="preserve">    End of line resistors, connected</t>
  </si>
  <si>
    <r>
      <rPr>
        <b/>
        <sz val="11"/>
        <rFont val="Arial"/>
        <family val="2"/>
      </rPr>
      <t xml:space="preserve">    </t>
    </r>
    <r>
      <rPr>
        <b/>
        <u/>
        <sz val="11"/>
        <rFont val="Arial"/>
        <family val="2"/>
      </rPr>
      <t>LIGHTNING PROTECTION</t>
    </r>
  </si>
  <si>
    <r>
      <t xml:space="preserve">   Allow the Provisional Sum of </t>
    </r>
    <r>
      <rPr>
        <b/>
        <sz val="11"/>
        <rFont val="Arial"/>
        <family val="2"/>
      </rPr>
      <t xml:space="preserve">K2,000,000.00 </t>
    </r>
  </si>
  <si>
    <r>
      <t xml:space="preserve">   </t>
    </r>
    <r>
      <rPr>
        <b/>
        <sz val="11"/>
        <rFont val="Arial"/>
        <family val="2"/>
      </rPr>
      <t>(Two million Kwacha)</t>
    </r>
    <r>
      <rPr>
        <sz val="11"/>
        <rFont val="Arial"/>
        <family val="2"/>
      </rPr>
      <t xml:space="preserve"> for supply and installtion of </t>
    </r>
  </si>
  <si>
    <t xml:space="preserve">   lightning protection </t>
  </si>
  <si>
    <r>
      <rPr>
        <b/>
        <sz val="11"/>
        <rFont val="Arial"/>
        <family val="2"/>
      </rPr>
      <t xml:space="preserve">   </t>
    </r>
    <r>
      <rPr>
        <b/>
        <u/>
        <sz val="11"/>
        <rFont val="Arial"/>
        <family val="2"/>
      </rPr>
      <t>SUNDRIES</t>
    </r>
  </si>
  <si>
    <t xml:space="preserve">  Allow for testing and commissioning the completed</t>
  </si>
  <si>
    <t xml:space="preserve">  electrical installation as specified</t>
  </si>
  <si>
    <t xml:space="preserve">  maintenance instructions/manuals of the electrical</t>
  </si>
  <si>
    <t xml:space="preserve">  installation as required</t>
  </si>
  <si>
    <t xml:space="preserve">   reduced ground level, 0 to 1500mm deep, average 750mm</t>
  </si>
  <si>
    <t xml:space="preserve">   deep</t>
  </si>
  <si>
    <t xml:space="preserve">                                                              </t>
  </si>
  <si>
    <t xml:space="preserve">   Allow for keeping excavations free from water</t>
  </si>
  <si>
    <t xml:space="preserve">   Allow for planking and strutting to sides of excavations</t>
  </si>
  <si>
    <t xml:space="preserve">   Finely sifted sand in bed and surround to cables, in bottom</t>
  </si>
  <si>
    <t xml:space="preserve">   of trench</t>
  </si>
  <si>
    <t xml:space="preserve">   Yellow inicating tape as manufactured by BICC, laid in </t>
  </si>
  <si>
    <t xml:space="preserve">   backfill to trench approximately 500mm from finished</t>
  </si>
  <si>
    <t xml:space="preserve">   ground level</t>
  </si>
  <si>
    <t xml:space="preserve">   having solvent welded joints and laid in trench</t>
  </si>
  <si>
    <t xml:space="preserve">   Ditto, fixed to brickwork</t>
  </si>
  <si>
    <t xml:space="preserve">               Extra over 50mm diameter pipe for slow radius bend</t>
  </si>
  <si>
    <t xml:space="preserve">                                                             </t>
  </si>
  <si>
    <t xml:space="preserve">   Seal end of 50mm diameter PVC pipe with bitumen</t>
  </si>
  <si>
    <t xml:space="preserve">   Form sleeved opening through 125mm thick reinforced </t>
  </si>
  <si>
    <t xml:space="preserve">   concrete slab for small diameter pipe</t>
  </si>
  <si>
    <t xml:space="preserve">  Distribution Board DB/GF1 10 Way lighting and power distribution</t>
  </si>
  <si>
    <t xml:space="preserve"> 1No. 80 amp TP &amp; N RCCB 30mA</t>
  </si>
  <si>
    <t xml:space="preserve"> 1No. 60 amp TP &amp; N RCCB 30mA</t>
  </si>
  <si>
    <t xml:space="preserve"> 9No. 30 amp TP &amp; N MCBs</t>
  </si>
  <si>
    <t xml:space="preserve"> 4No. 15 amp TP &amp; N MCBs</t>
  </si>
  <si>
    <t xml:space="preserve"> 10No. 10 amp TP &amp; N MCBs</t>
  </si>
  <si>
    <t xml:space="preserve"> 1No. 5 amp TP &amp; N MCB</t>
  </si>
  <si>
    <t xml:space="preserve">  board integral with DBAC/GF1 complete with:-</t>
  </si>
  <si>
    <t xml:space="preserve">  Board DBAC/GF1 4 Way air conditioning distribution board</t>
  </si>
  <si>
    <t xml:space="preserve">  Board fixed to brick/concrete walls (Ground Floor)</t>
  </si>
  <si>
    <t xml:space="preserve">  1No. 60 amp TP&amp;N RCCB 30mA</t>
  </si>
  <si>
    <t xml:space="preserve">  11No. 20 amp TP&amp;N MCBs</t>
  </si>
  <si>
    <t xml:space="preserve">  2No. Blanks</t>
  </si>
  <si>
    <t xml:space="preserve">  1No. 60 amp TP&amp;N AVS as Sollatek or equal </t>
  </si>
  <si>
    <t xml:space="preserve">  complete with:-</t>
  </si>
  <si>
    <t xml:space="preserve">  Board DBCMP/GF1 Computer power distribution board</t>
  </si>
  <si>
    <t xml:space="preserve">  1No. 63 amp DP RCCB 30mA</t>
  </si>
  <si>
    <t xml:space="preserve">  7No. 30 amp DP MCBs</t>
  </si>
  <si>
    <t xml:space="preserve">  5No. Blanks</t>
  </si>
  <si>
    <t xml:space="preserve">   Board fixed to brick/concrete walls (Ground Floor 1)</t>
  </si>
  <si>
    <t xml:space="preserve">   Board fixed to brick/concrete walls (Ground Floor 2)</t>
  </si>
  <si>
    <t xml:space="preserve">  Distribution Board DB/FF 9 Way lighting and power distribution</t>
  </si>
  <si>
    <t xml:space="preserve">  board integral with DBAC/FF complete with:-</t>
  </si>
  <si>
    <t xml:space="preserve"> 14No. 10 amp TP &amp; N MCBs</t>
  </si>
  <si>
    <t xml:space="preserve">  4No. Blanks</t>
  </si>
  <si>
    <t xml:space="preserve">  Board fixed to brick/concrete walls (First Floor)</t>
  </si>
  <si>
    <t xml:space="preserve">  Board DBAC/FF 4 Way air conditioning distribution board</t>
  </si>
  <si>
    <t xml:space="preserve">  6No. 20 amp TP&amp;N MCBs</t>
  </si>
  <si>
    <t xml:space="preserve">  6No. Blanks</t>
  </si>
  <si>
    <t xml:space="preserve">  Board DBCMP/FF Computer power distribution board</t>
  </si>
  <si>
    <t xml:space="preserve">  8No. 30 amp DP MCBs</t>
  </si>
  <si>
    <t xml:space="preserve">  one-way grid switch (Reception)</t>
  </si>
  <si>
    <t xml:space="preserve">  Ten ceiling light outlets controlled by one two - gang </t>
  </si>
  <si>
    <t xml:space="preserve">  Thirteen ceiling light outlets controlled by one two- gang </t>
  </si>
  <si>
    <t xml:space="preserve">  one-way grid switch (Reception, Walkway)</t>
  </si>
  <si>
    <t xml:space="preserve">  one-way switch (Vistors Room)</t>
  </si>
  <si>
    <t xml:space="preserve">  Four ceiling light outlet controlled by two one -gang </t>
  </si>
  <si>
    <t xml:space="preserve">  one-way switches (Secretary, Toilet)</t>
  </si>
  <si>
    <t xml:space="preserve">  one-way switch (Chief Irrigation Officer)</t>
  </si>
  <si>
    <t xml:space="preserve">  Six ceiling light outlets controlled by one two -gang </t>
  </si>
  <si>
    <t xml:space="preserve">  one-way grid switch (Visiting Experts)</t>
  </si>
  <si>
    <t xml:space="preserve">  one-way switch (Drawing and Printing)</t>
  </si>
  <si>
    <t xml:space="preserve">  Ten ceiling light outlet controlled by four one -gang </t>
  </si>
  <si>
    <t xml:space="preserve">  two way switches (Kitchen, Server, Toilet, Walkway)</t>
  </si>
  <si>
    <t xml:space="preserve">  Eleven ceiling light outlet controlled by three one -gang </t>
  </si>
  <si>
    <t xml:space="preserve">  one-way switches (Executive Secretary, Project Coordinator, Toilet)</t>
  </si>
  <si>
    <t xml:space="preserve">  Control switch for RYB5</t>
  </si>
  <si>
    <t xml:space="preserve">  Nineteen wall mounted light outlets and seven ceiling light outlets</t>
  </si>
  <si>
    <t xml:space="preserve">  controlled by photocell switch (Khonde, External Lights)</t>
  </si>
  <si>
    <r>
      <rPr>
        <b/>
        <sz val="11"/>
        <rFont val="Arial"/>
        <family val="2"/>
      </rPr>
      <t xml:space="preserve">  </t>
    </r>
    <r>
      <rPr>
        <b/>
        <u/>
        <sz val="11"/>
        <rFont val="Arial"/>
        <family val="2"/>
      </rPr>
      <t>LIGHT CIRCUITS</t>
    </r>
  </si>
  <si>
    <t xml:space="preserve">   (Project Coordinator)</t>
  </si>
  <si>
    <t xml:space="preserve">   (Executive Secretary)</t>
  </si>
  <si>
    <t xml:space="preserve">   (Kitchen)</t>
  </si>
  <si>
    <t xml:space="preserve">   (Visiting Experts, Drawing Room)</t>
  </si>
  <si>
    <t xml:space="preserve">   (Visiting Experts)</t>
  </si>
  <si>
    <t xml:space="preserve">   (Chief Irrigation Officer)</t>
  </si>
  <si>
    <t xml:space="preserve">   (Secretary, Visitors Room)</t>
  </si>
  <si>
    <t xml:space="preserve">   (Reception Area, Secretary)</t>
  </si>
  <si>
    <t xml:space="preserve">  switch with neon indicator, controlling hand drier</t>
  </si>
  <si>
    <t xml:space="preserve">  switch with neon indicator, controlling fire alarm panel</t>
  </si>
  <si>
    <t xml:space="preserve">  Irrigation Officer)</t>
  </si>
  <si>
    <t xml:space="preserve">  switch with neon indicator, controlling air conditioner (Chief</t>
  </si>
  <si>
    <t xml:space="preserve">  switch with neon indicator, controlling air conditioner (Secretary)</t>
  </si>
  <si>
    <t xml:space="preserve">  switch with neon indicator, controlling air conditioner (Visitors Room)</t>
  </si>
  <si>
    <t xml:space="preserve">  switch with neon indicator, controlling air conditioner (Visiting</t>
  </si>
  <si>
    <t xml:space="preserve">  Experts)</t>
  </si>
  <si>
    <t xml:space="preserve">  switch with neon indicator, controlling air conditioner (Drawing Room)</t>
  </si>
  <si>
    <t xml:space="preserve">  switch with neon indicator, controlling air conditioner (Reception Area)</t>
  </si>
  <si>
    <t xml:space="preserve">  switch with neon indicator, controlling air conditioner (Project</t>
  </si>
  <si>
    <t xml:space="preserve">  Coordinator)</t>
  </si>
  <si>
    <t xml:space="preserve">  switch with neon indicator, controlling air conditioner (Server Room)</t>
  </si>
  <si>
    <t xml:space="preserve">   (Reception, Drawing Room UPS)</t>
  </si>
  <si>
    <t xml:space="preserve">   (Project Coordinator Office UPS)</t>
  </si>
  <si>
    <t xml:space="preserve">   (Drawing Room, Visiting Experts UPS)</t>
  </si>
  <si>
    <t xml:space="preserve">   (Server Room, Secretary UPS)</t>
  </si>
  <si>
    <t xml:space="preserve">   (Visiting Experts UPS)</t>
  </si>
  <si>
    <t xml:space="preserve">   (Secretary, Visitors Room UPS)</t>
  </si>
  <si>
    <t xml:space="preserve">   (Chief Irrigation Officer UPS)</t>
  </si>
  <si>
    <t xml:space="preserve">  Nine ceiling light outlets controlled by one two- gang one-way</t>
  </si>
  <si>
    <t xml:space="preserve">  grid switch and one one -gang one -way switch (Offices)</t>
  </si>
  <si>
    <t xml:space="preserve">  Six ceiling light outlets controlled by one two- gang one-way</t>
  </si>
  <si>
    <t xml:space="preserve">  one-way switch (Toilets)</t>
  </si>
  <si>
    <t xml:space="preserve">  Eight ceiling light outlet controlled by two one -gang </t>
  </si>
  <si>
    <t xml:space="preserve">  one-way switches (Toilets, Inventors Room)</t>
  </si>
  <si>
    <t xml:space="preserve">  Thirteen ceiling light outlets controlled by two two -gang </t>
  </si>
  <si>
    <t xml:space="preserve">  one-way switches (Walkway)</t>
  </si>
  <si>
    <t xml:space="preserve">  Eight ceiling light outlets controlled by two one -gang </t>
  </si>
  <si>
    <t xml:space="preserve">  one-way switches (Offices)</t>
  </si>
  <si>
    <t xml:space="preserve">  one-way grid switches (Offices)</t>
  </si>
  <si>
    <t xml:space="preserve">  one-way switches (Drawing Room ,Storage, Office)</t>
  </si>
  <si>
    <t xml:space="preserve">  Twelve ceiling light outlets controlled by three one -gang </t>
  </si>
  <si>
    <t xml:space="preserve">  Seven ceiling light outlets controlled by two one -gang </t>
  </si>
  <si>
    <t xml:space="preserve">  Nine ceiling light outlet controlled by two one -gang </t>
  </si>
  <si>
    <t xml:space="preserve">  one-way switches (Kitchen, Toilet, Walkway, Office)</t>
  </si>
  <si>
    <t xml:space="preserve">  Fifteen ceiling light outlets controlled by two one -gang </t>
  </si>
  <si>
    <t xml:space="preserve">  Control switch for RYB6</t>
  </si>
  <si>
    <t xml:space="preserve">  Thirty wall mounted light outlets controlled by </t>
  </si>
  <si>
    <t xml:space="preserve">  photocell switch (External Lights)</t>
  </si>
  <si>
    <t xml:space="preserve">   (Office, Drawing Room)</t>
  </si>
  <si>
    <t xml:space="preserve">  switch with neon indicator, controlling air conditioner (Office</t>
  </si>
  <si>
    <t xml:space="preserve">   (Office UPS)</t>
  </si>
  <si>
    <t xml:space="preserve">   (Drawing Room, Office)</t>
  </si>
  <si>
    <t xml:space="preserve">  Four ceiling light outlets controlled by one two- gang one-way</t>
  </si>
  <si>
    <t xml:space="preserve">  grid switch (Offices)</t>
  </si>
  <si>
    <t xml:space="preserve">  grid switch (Conference Hall)</t>
  </si>
  <si>
    <t xml:space="preserve">  Fifteen ceiling light outlets controlled by one three- gang one-way</t>
  </si>
  <si>
    <t xml:space="preserve">  grid switch (Walkway)</t>
  </si>
  <si>
    <t xml:space="preserve">  Eleven ceiling light outlets controlled by one three- gang one-way</t>
  </si>
  <si>
    <t xml:space="preserve">  grid switch (Staircase, Walkway)</t>
  </si>
  <si>
    <t xml:space="preserve">  Fourteen ceiling light outlets controlled by one three- gang one-way</t>
  </si>
  <si>
    <t xml:space="preserve">   (Conference Hall)</t>
  </si>
  <si>
    <r>
      <rPr>
        <b/>
        <sz val="11"/>
        <rFont val="Arial"/>
        <family val="2"/>
      </rPr>
      <t xml:space="preserve">  </t>
    </r>
    <r>
      <rPr>
        <b/>
        <u/>
        <sz val="11"/>
        <rFont val="Arial"/>
        <family val="2"/>
      </rPr>
      <t>POWER CIRCUITS</t>
    </r>
  </si>
  <si>
    <r>
      <rPr>
        <b/>
        <sz val="11"/>
        <rFont val="Arial"/>
        <family val="2"/>
      </rPr>
      <t xml:space="preserve">  </t>
    </r>
    <r>
      <rPr>
        <b/>
        <u/>
        <sz val="11"/>
        <rFont val="Arial"/>
        <family val="2"/>
      </rPr>
      <t>AIR CONDITIONERS CIRCUITS</t>
    </r>
  </si>
  <si>
    <t xml:space="preserve">  (Conference Hall)</t>
  </si>
  <si>
    <t xml:space="preserve">  switch with neon indicator, controlling air conditioner </t>
  </si>
  <si>
    <t xml:space="preserve">   (Conference UPS)</t>
  </si>
  <si>
    <t xml:space="preserve">   other equal and approved (Type X1 LED) (Ground Floor 1)</t>
  </si>
  <si>
    <t xml:space="preserve">   Ditto, (Ground Floor 2)</t>
  </si>
  <si>
    <t xml:space="preserve">   Ditto, (First Floor)</t>
  </si>
  <si>
    <t xml:space="preserve">   1 x 9.6W LED Round bulkhead as R &amp; S RSA Series BHR/BHS or</t>
  </si>
  <si>
    <t xml:space="preserve">   aluminium body  with glass lens as Radiant WOZE-100 or other </t>
  </si>
  <si>
    <t xml:space="preserve">   other equal and approved (Type X2 LED) (Ground Floor 1)</t>
  </si>
  <si>
    <t xml:space="preserve">   equal and approved (Type X3 LED) (Ground Floor 1)</t>
  </si>
  <si>
    <t xml:space="preserve"> No.</t>
  </si>
  <si>
    <t xml:space="preserve">   or other equal and approved (Type DL1) (Ground Floor 1)</t>
  </si>
  <si>
    <t xml:space="preserve">   1 x 18W LED 1200mm dust and vapour proof luminaire as R&amp;S</t>
  </si>
  <si>
    <t xml:space="preserve">   RSA or other equal and approved (Type C1 LED) (Ground Floor 1)</t>
  </si>
  <si>
    <t xml:space="preserve">   48W LED panel shallow surface or semi recess sealed module</t>
  </si>
  <si>
    <t xml:space="preserve">   for use in clean areas with electronic ballast as RABRO &amp; STURDY</t>
  </si>
  <si>
    <t xml:space="preserve">   R&amp; S (RSA) model RPL-48LED or other equal and approved</t>
  </si>
  <si>
    <t xml:space="preserve">  (Type M2C) (Ground Floor 1)</t>
  </si>
  <si>
    <t xml:space="preserve">   Series BHR/BHS or other equal and approved (Type W1 LED)(GF2)</t>
  </si>
  <si>
    <t xml:space="preserve">  concrete/brickwork (Ground Floor 1)</t>
  </si>
  <si>
    <t xml:space="preserve">  "LEGRAND-BATIR, CABSTRUT-GES4" or other equal and </t>
  </si>
  <si>
    <t xml:space="preserve">  approved data universal outlet (Ground Floor 1)</t>
  </si>
  <si>
    <t xml:space="preserve">  300 x 300 x 150mm Recessed steel telephone distribution</t>
  </si>
  <si>
    <t xml:space="preserve">  concrete/brick walls (Ground Floor 1)</t>
  </si>
  <si>
    <t xml:space="preserve">   fittings (Ground Floor 1)</t>
  </si>
  <si>
    <t xml:space="preserve">   the drawings to fit on the trunking and allow 10% spare matching </t>
  </si>
  <si>
    <t xml:space="preserve">   to brick/concrete wall on (Ground Floor 1</t>
  </si>
  <si>
    <t xml:space="preserve">    (Ground Floor 1)</t>
  </si>
  <si>
    <t xml:space="preserve">    brick/concrete wall (Ground Floor 1)</t>
  </si>
  <si>
    <t xml:space="preserve">   "Menvier" photoelectric type smoke detector, fixed to brick/concrete</t>
  </si>
  <si>
    <t xml:space="preserve">   wall or equal and approved (Ground Floor 1)</t>
  </si>
  <si>
    <t xml:space="preserve">   300 x 300 x 150mm Deep fire alarm flush mounted metal draw</t>
  </si>
  <si>
    <t xml:space="preserve">   box with removable cover (Ground Floor 1)</t>
  </si>
  <si>
    <t xml:space="preserve">SFS/363/20                                                                        </t>
  </si>
  <si>
    <r>
      <rPr>
        <b/>
        <sz val="11"/>
        <rFont val="Arial"/>
        <family val="2"/>
      </rPr>
      <t xml:space="preserve">   </t>
    </r>
    <r>
      <rPr>
        <b/>
        <u/>
        <sz val="11"/>
        <rFont val="Arial"/>
        <family val="2"/>
      </rPr>
      <t>Builders work (All Provisional)</t>
    </r>
  </si>
  <si>
    <t xml:space="preserve">    to 1No smoke detector, 1No call point and 1No end</t>
  </si>
  <si>
    <t xml:space="preserve">    Ditto, to 1No bell point and 1No end of line resistor on </t>
  </si>
  <si>
    <t xml:space="preserve">    from indicator panel to 1No smoke detector, </t>
  </si>
  <si>
    <t xml:space="preserve">    1No call points and 1No end on first floor</t>
  </si>
  <si>
    <t xml:space="preserve">    Ditto, to 1No bell point  and 1No end of line resistor on </t>
  </si>
  <si>
    <t xml:space="preserve">    ground floor</t>
  </si>
  <si>
    <t xml:space="preserve">    Ditto, to 1No bell point  and 1No end of line resistor in </t>
  </si>
  <si>
    <t xml:space="preserve">    on first floor</t>
  </si>
  <si>
    <t xml:space="preserve">   Excavate trench for small diameter pipe, commencing at</t>
  </si>
  <si>
    <t xml:space="preserve">   50mm Diameter PVC pipe, complete with draw wires,</t>
  </si>
  <si>
    <t xml:space="preserve">   Ditto, for large diameter pipe, ditto</t>
  </si>
  <si>
    <t xml:space="preserve">               Ditto, for 110mm diameter pipe</t>
  </si>
  <si>
    <t xml:space="preserve">   110mm Diameter PVC pipe, ditto</t>
  </si>
  <si>
    <t xml:space="preserve">   Ditto, 110mm daimeter PVC pipe</t>
  </si>
  <si>
    <t xml:space="preserve">   Form sleeve opening through one brick wall for small </t>
  </si>
  <si>
    <t xml:space="preserve">   diameter pipe</t>
  </si>
  <si>
    <t>IBR roof covering including structural timber (137m2</t>
  </si>
  <si>
    <t>Ridge capping (22m1)</t>
  </si>
  <si>
    <t>Ridge closure (44m1)</t>
  </si>
  <si>
    <t>PVC gutter (44m1)</t>
  </si>
  <si>
    <t>PVC downpipe (18m1)</t>
  </si>
  <si>
    <t>Timber fascia board (60m1)</t>
  </si>
  <si>
    <t>Ceiling board including brandering (95m2)</t>
  </si>
  <si>
    <t>Metal glazed windows, size 600 x 600mm high (2No)</t>
  </si>
  <si>
    <t>Ditto, 1500 x 1245mm high (2No)</t>
  </si>
  <si>
    <t>Ditto, 1500 x 1200mm high (1No)</t>
  </si>
  <si>
    <t>Ditto, 1200 x 900mm high (1No)</t>
  </si>
  <si>
    <t>Metal door frames (6No)</t>
  </si>
  <si>
    <t>Timber doors (6No)</t>
  </si>
  <si>
    <t>Wash hand basin (1No)</t>
  </si>
  <si>
    <t>WC complete with cistern (1No)</t>
  </si>
  <si>
    <t>Sink (1No)</t>
  </si>
  <si>
    <t>Half brick walls (29m2)</t>
  </si>
  <si>
    <t>One brick walls (104m2)</t>
  </si>
  <si>
    <t>Existing rendering (internal) (172m2)</t>
  </si>
  <si>
    <t>Ditto, (external) (150m2)</t>
  </si>
  <si>
    <t>Existing cement and sand screed (95m2)</t>
  </si>
  <si>
    <t>IBR roof covering including structural timber (458m2</t>
  </si>
  <si>
    <t>Ridge capping (43m1)</t>
  </si>
  <si>
    <t>Ridge closure (86m1)</t>
  </si>
  <si>
    <t>Valley gutter (7m1)</t>
  </si>
  <si>
    <t>Hip capping (14m1)</t>
  </si>
  <si>
    <t>Hip closure (28m1)</t>
  </si>
  <si>
    <t>Timber fascia board (141m1)</t>
  </si>
  <si>
    <t>Ceiling board including brandering (325m2)</t>
  </si>
  <si>
    <t>Metal glazed windows, size 2000 x 1245mm high (6No)</t>
  </si>
  <si>
    <t>Ditto, 900 x 1245mm high (1No)</t>
  </si>
  <si>
    <t>Ditto, 533 x 600mm high (4No)</t>
  </si>
  <si>
    <t>Ditto, 1200 x 600mm high (1No)</t>
  </si>
  <si>
    <t>Ditto, 1000 x 600mm high (3No)</t>
  </si>
  <si>
    <t>Ditto, 1500 x 600mm high (3No)</t>
  </si>
  <si>
    <t>Metal door frames (24No)</t>
  </si>
  <si>
    <t>Timber doors (24No)</t>
  </si>
  <si>
    <t>Wash hand basin (3No)</t>
  </si>
  <si>
    <t>WC complete with cistern (3No)</t>
  </si>
  <si>
    <t>Half brick walls (56m2)</t>
  </si>
  <si>
    <t>One brick walls (159m2)</t>
  </si>
  <si>
    <t>One and a half brick walls (42m2)</t>
  </si>
  <si>
    <t>150mm Thick horizontal slabs (5m2)</t>
  </si>
  <si>
    <t>Strip footings (2m3)</t>
  </si>
  <si>
    <t>Existing rendering (internal) (402m2)</t>
  </si>
  <si>
    <t>Ditto, (external) (223m2)</t>
  </si>
  <si>
    <t>Existing cement and sand screed (325m2)</t>
  </si>
  <si>
    <r>
      <t xml:space="preserve">  </t>
    </r>
    <r>
      <rPr>
        <b/>
        <u/>
        <sz val="11"/>
        <rFont val="Arial"/>
        <family val="2"/>
      </rPr>
      <t>GROUND FLOOR 1</t>
    </r>
  </si>
  <si>
    <r>
      <rPr>
        <b/>
        <sz val="11"/>
        <rFont val="Arial"/>
        <family val="2"/>
      </rPr>
      <t xml:space="preserve">  </t>
    </r>
    <r>
      <rPr>
        <b/>
        <u/>
        <sz val="11"/>
        <rFont val="Arial"/>
        <family val="2"/>
      </rPr>
      <t>Circuit DB/GF1 - R1 (1.5mm2 RD)</t>
    </r>
  </si>
  <si>
    <r>
      <rPr>
        <b/>
        <sz val="11"/>
        <rFont val="Arial"/>
        <family val="2"/>
      </rPr>
      <t xml:space="preserve">  </t>
    </r>
    <r>
      <rPr>
        <b/>
        <u/>
        <sz val="11"/>
        <rFont val="Arial"/>
        <family val="2"/>
      </rPr>
      <t>Circuit DB/GF1 - Y1 (1.5mm2 RD)</t>
    </r>
  </si>
  <si>
    <r>
      <rPr>
        <b/>
        <sz val="11"/>
        <rFont val="Arial"/>
        <family val="2"/>
      </rPr>
      <t xml:space="preserve">  </t>
    </r>
    <r>
      <rPr>
        <b/>
        <u/>
        <sz val="11"/>
        <rFont val="Arial"/>
        <family val="2"/>
      </rPr>
      <t>Circuit DB/GF1 - B1 (1.5mm2 RD)</t>
    </r>
  </si>
  <si>
    <r>
      <rPr>
        <b/>
        <sz val="11"/>
        <rFont val="Arial"/>
        <family val="2"/>
      </rPr>
      <t xml:space="preserve">  </t>
    </r>
    <r>
      <rPr>
        <b/>
        <u/>
        <sz val="11"/>
        <rFont val="Arial"/>
        <family val="2"/>
      </rPr>
      <t>Circuit DB/GF1 - R2 (1.5mm2 RD)</t>
    </r>
  </si>
  <si>
    <r>
      <rPr>
        <b/>
        <sz val="11"/>
        <rFont val="Arial"/>
        <family val="2"/>
      </rPr>
      <t xml:space="preserve">  </t>
    </r>
    <r>
      <rPr>
        <b/>
        <u/>
        <sz val="11"/>
        <rFont val="Arial"/>
        <family val="2"/>
      </rPr>
      <t>Circuit DB/GF1 - Y2 (1.5mm2 RD)</t>
    </r>
  </si>
  <si>
    <r>
      <rPr>
        <b/>
        <sz val="11"/>
        <rFont val="Arial"/>
        <family val="2"/>
      </rPr>
      <t xml:space="preserve">  </t>
    </r>
    <r>
      <rPr>
        <b/>
        <u/>
        <sz val="11"/>
        <rFont val="Arial"/>
        <family val="2"/>
      </rPr>
      <t>Circuit DB/GF1 - B2 (1.5mm2 RD)</t>
    </r>
  </si>
  <si>
    <r>
      <rPr>
        <b/>
        <sz val="11"/>
        <rFont val="Arial"/>
        <family val="2"/>
      </rPr>
      <t xml:space="preserve">  </t>
    </r>
    <r>
      <rPr>
        <b/>
        <u/>
        <sz val="11"/>
        <rFont val="Arial"/>
        <family val="2"/>
      </rPr>
      <t>Circuit DB/GF1 - R3 (1.5mm2 RD)</t>
    </r>
  </si>
  <si>
    <r>
      <rPr>
        <b/>
        <sz val="11"/>
        <rFont val="Arial"/>
        <family val="2"/>
      </rPr>
      <t xml:space="preserve">  </t>
    </r>
    <r>
      <rPr>
        <b/>
        <u/>
        <sz val="11"/>
        <rFont val="Arial"/>
        <family val="2"/>
      </rPr>
      <t>Circuit DB/GF1 - Y3 (1.5mm2 RD)</t>
    </r>
  </si>
  <si>
    <r>
      <rPr>
        <b/>
        <sz val="11"/>
        <rFont val="Arial"/>
        <family val="2"/>
      </rPr>
      <t xml:space="preserve">  </t>
    </r>
    <r>
      <rPr>
        <b/>
        <u/>
        <sz val="11"/>
        <rFont val="Arial"/>
        <family val="2"/>
      </rPr>
      <t>Circuit DB/GF1 - B3 (1.5mm2 RD)</t>
    </r>
  </si>
  <si>
    <r>
      <rPr>
        <b/>
        <sz val="11"/>
        <rFont val="Arial"/>
        <family val="2"/>
      </rPr>
      <t xml:space="preserve">  </t>
    </r>
    <r>
      <rPr>
        <b/>
        <u/>
        <sz val="11"/>
        <rFont val="Arial"/>
        <family val="2"/>
      </rPr>
      <t>Circuit DB/GF1 - R4 (1.5mm2 RD)</t>
    </r>
  </si>
  <si>
    <r>
      <rPr>
        <b/>
        <sz val="11"/>
        <rFont val="Arial"/>
        <family val="2"/>
      </rPr>
      <t xml:space="preserve">  </t>
    </r>
    <r>
      <rPr>
        <b/>
        <u/>
        <sz val="11"/>
        <rFont val="Arial"/>
        <family val="2"/>
      </rPr>
      <t>Circuit DB/GF1 - Y4 (1.5mm2 RD)</t>
    </r>
  </si>
  <si>
    <r>
      <rPr>
        <b/>
        <sz val="11"/>
        <rFont val="Arial"/>
        <family val="2"/>
      </rPr>
      <t xml:space="preserve">  </t>
    </r>
    <r>
      <rPr>
        <b/>
        <u/>
        <sz val="11"/>
        <rFont val="Arial"/>
        <family val="2"/>
      </rPr>
      <t>Circuit DB/GF1 - RYB5 (1.5mm2 RD)</t>
    </r>
  </si>
  <si>
    <r>
      <rPr>
        <b/>
        <sz val="11"/>
        <rFont val="Arial"/>
        <family val="2"/>
      </rPr>
      <t xml:space="preserve">  </t>
    </r>
    <r>
      <rPr>
        <b/>
        <u/>
        <sz val="11"/>
        <rFont val="Arial"/>
        <family val="2"/>
      </rPr>
      <t>Circuit DB/GF1 - Y9 (6.0mm2 RD)</t>
    </r>
  </si>
  <si>
    <r>
      <rPr>
        <b/>
        <sz val="11"/>
        <rFont val="Arial"/>
        <family val="2"/>
      </rPr>
      <t xml:space="preserve">  </t>
    </r>
    <r>
      <rPr>
        <b/>
        <u/>
        <sz val="11"/>
        <rFont val="Arial"/>
        <family val="2"/>
      </rPr>
      <t>COMPUTER POWER CIRCUITS</t>
    </r>
  </si>
  <si>
    <r>
      <t xml:space="preserve">  </t>
    </r>
    <r>
      <rPr>
        <b/>
        <u/>
        <sz val="11"/>
        <rFont val="Arial"/>
        <family val="2"/>
      </rPr>
      <t>GROUND FLOOR 2</t>
    </r>
  </si>
  <si>
    <r>
      <rPr>
        <b/>
        <sz val="11"/>
        <rFont val="Arial"/>
        <family val="2"/>
      </rPr>
      <t xml:space="preserve">  </t>
    </r>
    <r>
      <rPr>
        <b/>
        <u/>
        <sz val="11"/>
        <rFont val="Arial"/>
        <family val="2"/>
      </rPr>
      <t>Circuit DB/GF2 - R1 (1.5mm2 RD)</t>
    </r>
  </si>
  <si>
    <r>
      <rPr>
        <b/>
        <sz val="11"/>
        <rFont val="Arial"/>
        <family val="2"/>
      </rPr>
      <t xml:space="preserve">  </t>
    </r>
    <r>
      <rPr>
        <b/>
        <u/>
        <sz val="11"/>
        <rFont val="Arial"/>
        <family val="2"/>
      </rPr>
      <t>Circuit DB/GF2 - Y1 (1.5mm2 RD)</t>
    </r>
  </si>
  <si>
    <r>
      <rPr>
        <b/>
        <sz val="11"/>
        <rFont val="Arial"/>
        <family val="2"/>
      </rPr>
      <t xml:space="preserve">  </t>
    </r>
    <r>
      <rPr>
        <b/>
        <u/>
        <sz val="11"/>
        <rFont val="Arial"/>
        <family val="2"/>
      </rPr>
      <t>Circuit DB/GF2 - B1 (1.5mm2 RD)</t>
    </r>
  </si>
  <si>
    <r>
      <rPr>
        <b/>
        <sz val="11"/>
        <rFont val="Arial"/>
        <family val="2"/>
      </rPr>
      <t xml:space="preserve">  </t>
    </r>
    <r>
      <rPr>
        <b/>
        <u/>
        <sz val="11"/>
        <rFont val="Arial"/>
        <family val="2"/>
      </rPr>
      <t>Circuit DB/GF2 - R2 (1.5mm2 RD)</t>
    </r>
  </si>
  <si>
    <r>
      <rPr>
        <b/>
        <sz val="11"/>
        <rFont val="Arial"/>
        <family val="2"/>
      </rPr>
      <t xml:space="preserve">  </t>
    </r>
    <r>
      <rPr>
        <b/>
        <u/>
        <sz val="11"/>
        <rFont val="Arial"/>
        <family val="2"/>
      </rPr>
      <t>LIGHTS CIRCUITS</t>
    </r>
  </si>
  <si>
    <r>
      <rPr>
        <b/>
        <sz val="11"/>
        <rFont val="Arial"/>
        <family val="2"/>
      </rPr>
      <t xml:space="preserve">  </t>
    </r>
    <r>
      <rPr>
        <b/>
        <u/>
        <sz val="11"/>
        <rFont val="Arial"/>
        <family val="2"/>
      </rPr>
      <t>Circuit DB/GF2 - Y2 (1.5mm2 RD)</t>
    </r>
  </si>
  <si>
    <r>
      <rPr>
        <b/>
        <sz val="11"/>
        <rFont val="Arial"/>
        <family val="2"/>
      </rPr>
      <t xml:space="preserve">  </t>
    </r>
    <r>
      <rPr>
        <b/>
        <u/>
        <sz val="11"/>
        <rFont val="Arial"/>
        <family val="2"/>
      </rPr>
      <t>Circuit DB/GF2 - B2 (1.5mm2 RD)</t>
    </r>
  </si>
  <si>
    <r>
      <rPr>
        <b/>
        <sz val="11"/>
        <rFont val="Arial"/>
        <family val="2"/>
      </rPr>
      <t xml:space="preserve">  </t>
    </r>
    <r>
      <rPr>
        <b/>
        <u/>
        <sz val="11"/>
        <rFont val="Arial"/>
        <family val="2"/>
      </rPr>
      <t>Circuit DB/GF2 - R3 (1.5mm2 RD)</t>
    </r>
  </si>
  <si>
    <r>
      <rPr>
        <b/>
        <sz val="11"/>
        <rFont val="Arial"/>
        <family val="2"/>
      </rPr>
      <t xml:space="preserve">  </t>
    </r>
    <r>
      <rPr>
        <b/>
        <u/>
        <sz val="11"/>
        <rFont val="Arial"/>
        <family val="2"/>
      </rPr>
      <t>Circuit DB/GF2 - B3 (1.5mm2 RD)</t>
    </r>
  </si>
  <si>
    <r>
      <rPr>
        <b/>
        <sz val="11"/>
        <rFont val="Arial"/>
        <family val="2"/>
      </rPr>
      <t xml:space="preserve">  </t>
    </r>
    <r>
      <rPr>
        <b/>
        <u/>
        <sz val="11"/>
        <rFont val="Arial"/>
        <family val="2"/>
      </rPr>
      <t>Circuit DB/GF2 - R4 (1.5mm2 RD)</t>
    </r>
  </si>
  <si>
    <r>
      <rPr>
        <b/>
        <sz val="11"/>
        <rFont val="Arial"/>
        <family val="2"/>
      </rPr>
      <t xml:space="preserve">  </t>
    </r>
    <r>
      <rPr>
        <b/>
        <u/>
        <sz val="11"/>
        <rFont val="Arial"/>
        <family val="2"/>
      </rPr>
      <t>Circuit DB/GF2 - Y4 (1.5mm2 RD)</t>
    </r>
  </si>
  <si>
    <r>
      <rPr>
        <b/>
        <sz val="11"/>
        <rFont val="Arial"/>
        <family val="2"/>
      </rPr>
      <t xml:space="preserve">  </t>
    </r>
    <r>
      <rPr>
        <b/>
        <u/>
        <sz val="11"/>
        <rFont val="Arial"/>
        <family val="2"/>
      </rPr>
      <t>Circuit DB/GF2 - Y5 (1.5mm2 RD)</t>
    </r>
  </si>
  <si>
    <r>
      <rPr>
        <b/>
        <sz val="11"/>
        <rFont val="Arial"/>
        <family val="2"/>
      </rPr>
      <t xml:space="preserve">  </t>
    </r>
    <r>
      <rPr>
        <b/>
        <u/>
        <sz val="11"/>
        <rFont val="Arial"/>
        <family val="2"/>
      </rPr>
      <t>Circuit DB/GF2 - RYB6 (1.5mm2 RD)</t>
    </r>
  </si>
  <si>
    <r>
      <rPr>
        <b/>
        <sz val="11"/>
        <rFont val="Arial"/>
        <family val="2"/>
      </rPr>
      <t xml:space="preserve">  </t>
    </r>
    <r>
      <rPr>
        <b/>
        <u/>
        <sz val="11"/>
        <rFont val="Arial"/>
        <family val="2"/>
      </rPr>
      <t>Circuit DB/FF - R3 (1.5mm2 RD)</t>
    </r>
  </si>
  <si>
    <r>
      <rPr>
        <b/>
        <sz val="11"/>
        <rFont val="Arial"/>
        <family val="2"/>
      </rPr>
      <t xml:space="preserve">  </t>
    </r>
    <r>
      <rPr>
        <b/>
        <u/>
        <sz val="11"/>
        <rFont val="Arial"/>
        <family val="2"/>
      </rPr>
      <t>Circuit DB/FF - Y3 (1.5mm2 RD)</t>
    </r>
  </si>
  <si>
    <r>
      <rPr>
        <b/>
        <sz val="11"/>
        <rFont val="Arial"/>
        <family val="2"/>
      </rPr>
      <t xml:space="preserve">  </t>
    </r>
    <r>
      <rPr>
        <b/>
        <u/>
        <sz val="11"/>
        <rFont val="Arial"/>
        <family val="2"/>
      </rPr>
      <t>Circuit DB/FF - B3 (1.5mm2 RD)</t>
    </r>
  </si>
  <si>
    <r>
      <rPr>
        <b/>
        <sz val="11"/>
        <rFont val="Arial"/>
        <family val="2"/>
      </rPr>
      <t xml:space="preserve">  </t>
    </r>
    <r>
      <rPr>
        <b/>
        <u/>
        <sz val="11"/>
        <rFont val="Arial"/>
        <family val="2"/>
      </rPr>
      <t>Circuit DB/2FF - R4 (1.5mm2 RD)</t>
    </r>
  </si>
  <si>
    <r>
      <rPr>
        <b/>
        <sz val="11"/>
        <rFont val="Arial"/>
        <family val="2"/>
      </rPr>
      <t xml:space="preserve">  </t>
    </r>
    <r>
      <rPr>
        <b/>
        <u/>
        <sz val="11"/>
        <rFont val="Arial"/>
        <family val="2"/>
      </rPr>
      <t>Circuit DB/FF - Y4 (1.5mm2 RD)</t>
    </r>
  </si>
  <si>
    <r>
      <rPr>
        <b/>
        <sz val="11"/>
        <rFont val="Arial"/>
        <family val="2"/>
      </rPr>
      <t xml:space="preserve">  </t>
    </r>
    <r>
      <rPr>
        <b/>
        <u/>
        <sz val="11"/>
        <rFont val="Arial"/>
        <family val="2"/>
      </rPr>
      <t>Circuit DB/FF - B4 (1.5mm2 RD)</t>
    </r>
  </si>
  <si>
    <r>
      <rPr>
        <b/>
        <sz val="11"/>
        <rFont val="Arial"/>
        <family val="2"/>
      </rPr>
      <t xml:space="preserve">  </t>
    </r>
    <r>
      <rPr>
        <b/>
        <u/>
        <sz val="11"/>
        <rFont val="Arial"/>
        <family val="2"/>
      </rPr>
      <t>Circuit DB/FF - R5 (1.5mm2 RD)</t>
    </r>
  </si>
  <si>
    <r>
      <rPr>
        <b/>
        <sz val="11"/>
        <rFont val="Arial"/>
        <family val="2"/>
      </rPr>
      <t xml:space="preserve">  </t>
    </r>
    <r>
      <rPr>
        <b/>
        <u/>
        <sz val="11"/>
        <rFont val="Arial"/>
        <family val="2"/>
      </rPr>
      <t>Circuit DB/FF - Y5 (1.5mm2 RD)</t>
    </r>
  </si>
  <si>
    <t>SUMMARY - OFFICE 1</t>
  </si>
  <si>
    <t xml:space="preserve">   DEMOLITIONS AND ALTERATIONS</t>
  </si>
  <si>
    <t>SUMMARY - OFFICE 2</t>
  </si>
  <si>
    <t>Allow the provisional sum of K5,000,000.00 (Five million Kwacha)</t>
  </si>
  <si>
    <t>Allow the provisional sum of K1,000,000.00 (One million Kwacha)</t>
  </si>
  <si>
    <t>for additional reinforcement</t>
  </si>
  <si>
    <t>k</t>
  </si>
  <si>
    <r>
      <t xml:space="preserve">  </t>
    </r>
    <r>
      <rPr>
        <b/>
        <u/>
        <sz val="12"/>
        <rFont val="Arial"/>
        <family val="2"/>
      </rPr>
      <t>two finishing coats of aluminium paint on</t>
    </r>
  </si>
  <si>
    <t xml:space="preserve">  Metal general surfaces</t>
  </si>
  <si>
    <r>
      <t xml:space="preserve">  </t>
    </r>
    <r>
      <rPr>
        <b/>
        <u/>
        <sz val="12"/>
        <rFont val="Arial"/>
        <family val="2"/>
      </rPr>
      <t>Prepare and apply one water thinned coat and three coats</t>
    </r>
  </si>
  <si>
    <r>
      <t xml:space="preserve">  </t>
    </r>
    <r>
      <rPr>
        <b/>
        <u/>
        <sz val="12"/>
        <rFont val="Arial"/>
        <family val="2"/>
      </rPr>
      <t>of Plascon exterior quality paint or other equal and approved</t>
    </r>
  </si>
  <si>
    <r>
      <t xml:space="preserve">  </t>
    </r>
    <r>
      <rPr>
        <b/>
        <u/>
        <sz val="12"/>
        <rFont val="Arial"/>
        <family val="2"/>
      </rPr>
      <t>on</t>
    </r>
  </si>
  <si>
    <t xml:space="preserve">  6mm Glass, fixed to metal with mastic putty, in panes,</t>
  </si>
  <si>
    <r>
      <t xml:space="preserve">  </t>
    </r>
    <r>
      <rPr>
        <b/>
        <u/>
        <sz val="12"/>
        <rFont val="Arial"/>
        <family val="2"/>
      </rPr>
      <t>Prepare, knot, stop, seal and apply two coats of Plascon</t>
    </r>
  </si>
  <si>
    <r>
      <t xml:space="preserve">  </t>
    </r>
    <r>
      <rPr>
        <b/>
        <u/>
        <sz val="12"/>
        <rFont val="Arial"/>
        <family val="2"/>
      </rPr>
      <t>polyurethane or other equal and approved on</t>
    </r>
  </si>
  <si>
    <r>
      <t xml:space="preserve">  </t>
    </r>
    <r>
      <rPr>
        <b/>
        <u/>
        <sz val="12"/>
        <rFont val="Arial"/>
        <family val="2"/>
      </rPr>
      <t>Prepare, knot, stop, prime and apply one undercoat and two</t>
    </r>
  </si>
  <si>
    <r>
      <t xml:space="preserve">  </t>
    </r>
    <r>
      <rPr>
        <b/>
        <u/>
        <sz val="12"/>
        <rFont val="Arial"/>
        <family val="2"/>
      </rPr>
      <t>finishing coats of Plascon full gloss enamel or other equal</t>
    </r>
  </si>
  <si>
    <r>
      <t xml:space="preserve">  </t>
    </r>
    <r>
      <rPr>
        <b/>
        <u/>
        <sz val="12"/>
        <rFont val="Arial"/>
        <family val="2"/>
      </rPr>
      <t>and approved on</t>
    </r>
  </si>
  <si>
    <r>
      <t xml:space="preserve">  </t>
    </r>
    <r>
      <rPr>
        <b/>
        <u/>
        <sz val="12"/>
        <rFont val="Arial"/>
        <family val="2"/>
      </rPr>
      <t>Prepare, prime and apply one undercoat and two finishing</t>
    </r>
  </si>
  <si>
    <r>
      <t xml:space="preserve">  </t>
    </r>
    <r>
      <rPr>
        <b/>
        <u/>
        <sz val="12"/>
        <rFont val="Arial"/>
        <family val="2"/>
      </rPr>
      <t>coats of Plascon full gloss enamel or other equal and approved</t>
    </r>
  </si>
  <si>
    <t xml:space="preserve">  Allow the provisional sum of K500,000.00 (Five hundred </t>
  </si>
  <si>
    <t xml:space="preserve">  6 x 300 x 600mm Porcelain wall tiles, adhesive fixed </t>
  </si>
  <si>
    <r>
      <t xml:space="preserve">  </t>
    </r>
    <r>
      <rPr>
        <b/>
        <u/>
        <sz val="12"/>
        <rFont val="Arial"/>
        <family val="2"/>
      </rPr>
      <t>of Plascon weatherguard paint or other equal and approved on</t>
    </r>
  </si>
  <si>
    <r>
      <t xml:space="preserve"> </t>
    </r>
    <r>
      <rPr>
        <b/>
        <u/>
        <sz val="12"/>
        <rFont val="Arial"/>
        <family val="2"/>
      </rPr>
      <t xml:space="preserve">Prepare and apply two coats of Plascon black bituminous </t>
    </r>
  </si>
  <si>
    <r>
      <t xml:space="preserve"> </t>
    </r>
    <r>
      <rPr>
        <b/>
        <u/>
        <sz val="12"/>
        <rFont val="Arial"/>
        <family val="2"/>
      </rPr>
      <t>paint or other equal and approved on</t>
    </r>
  </si>
  <si>
    <t xml:space="preserve">   Imola or other equal and approved</t>
  </si>
  <si>
    <t xml:space="preserve"> Imola or other equal and approved</t>
  </si>
  <si>
    <t xml:space="preserve">  Allow the Provisional Sum of MK15,000,000.00 </t>
  </si>
  <si>
    <t xml:space="preserve">  (Fifteen Million Malawi Kwacha) for joinery fittings</t>
  </si>
  <si>
    <r>
      <rPr>
        <b/>
        <sz val="12"/>
        <rFont val="Arial"/>
        <family val="2"/>
      </rPr>
      <t xml:space="preserve">  </t>
    </r>
    <r>
      <rPr>
        <b/>
        <u/>
        <sz val="12"/>
        <rFont val="Arial"/>
        <family val="2"/>
      </rPr>
      <t>Provisional sum</t>
    </r>
  </si>
  <si>
    <t xml:space="preserve">  Allow the provisional sum of K500,000.00 (Five hundred thousand</t>
  </si>
  <si>
    <t xml:space="preserve">  Kwacha) for washers etc</t>
  </si>
  <si>
    <t xml:space="preserve">  etc fixed maximum 4500mm above ground floor level</t>
  </si>
  <si>
    <r>
      <t xml:space="preserve">  </t>
    </r>
    <r>
      <rPr>
        <b/>
        <u/>
        <sz val="12"/>
        <rFont val="Arial"/>
        <family val="2"/>
      </rPr>
      <t xml:space="preserve">Prepare, prime and apply one undercoat and two finishing </t>
    </r>
  </si>
  <si>
    <t xml:space="preserve">  Metal door frames</t>
  </si>
  <si>
    <r>
      <t xml:space="preserve">  </t>
    </r>
    <r>
      <rPr>
        <b/>
        <u/>
        <sz val="12"/>
        <rFont val="Arial"/>
        <family val="2"/>
      </rPr>
      <t>Prepare and apply one coat plaster primer and two</t>
    </r>
  </si>
  <si>
    <r>
      <t xml:space="preserve">  </t>
    </r>
    <r>
      <rPr>
        <b/>
        <u/>
        <sz val="12"/>
        <rFont val="Arial"/>
        <family val="2"/>
      </rPr>
      <t>coats of Plascon wash and wear paint or other equal</t>
    </r>
  </si>
  <si>
    <t xml:space="preserve">  Imola or other equal and approved</t>
  </si>
  <si>
    <t xml:space="preserve">SITE WORKS </t>
  </si>
  <si>
    <r>
      <t xml:space="preserve"> </t>
    </r>
    <r>
      <rPr>
        <b/>
        <u/>
        <sz val="11"/>
        <rFont val="Arial"/>
        <family val="2"/>
      </rPr>
      <t>Demolitions</t>
    </r>
  </si>
  <si>
    <t xml:space="preserve">  Cut down  and remove from site trees, 600 to 900mm </t>
  </si>
  <si>
    <t xml:space="preserve">  girth include for grubbing up and removing </t>
  </si>
  <si>
    <t xml:space="preserve">  roots and filling and compacting with suitable </t>
  </si>
  <si>
    <t xml:space="preserve">  materials</t>
  </si>
  <si>
    <t xml:space="preserve">  Remove existing tree stumps</t>
  </si>
  <si>
    <r>
      <t xml:space="preserve">  </t>
    </r>
    <r>
      <rPr>
        <b/>
        <u/>
        <sz val="11"/>
        <rFont val="Arial"/>
        <family val="2"/>
      </rPr>
      <t>Provisional sum</t>
    </r>
  </si>
  <si>
    <t xml:space="preserve">  Allow the provisional sum of K1,000,000.00 (One million</t>
  </si>
  <si>
    <t xml:space="preserve">  Kwacha) for unforeseen demolition works</t>
  </si>
  <si>
    <r>
      <t xml:space="preserve"> </t>
    </r>
    <r>
      <rPr>
        <b/>
        <u/>
        <sz val="11"/>
        <rFont val="Arial"/>
        <family val="2"/>
      </rPr>
      <t>Anthills</t>
    </r>
  </si>
  <si>
    <t xml:space="preserve"> Excavate above ground, anthills</t>
  </si>
  <si>
    <t xml:space="preserve"> Excavate below ground, 0 to 1500mm deep, anthills</t>
  </si>
  <si>
    <t xml:space="preserve"> Ditto, 1500 to 3000mm deep, anthills</t>
  </si>
  <si>
    <t xml:space="preserve">               Extra over excavations of anthill for</t>
  </si>
  <si>
    <t xml:space="preserve">               locating ant nest and applying ant</t>
  </si>
  <si>
    <t xml:space="preserve">               treatment as described (1No anthill)</t>
  </si>
  <si>
    <t xml:space="preserve">  Selected excavated material deposted and compacted in </t>
  </si>
  <si>
    <t xml:space="preserve">  150mm layers to excavated anthills</t>
  </si>
  <si>
    <r>
      <t xml:space="preserve"> </t>
    </r>
    <r>
      <rPr>
        <b/>
        <u/>
        <sz val="11"/>
        <rFont val="Arial"/>
        <family val="2"/>
      </rPr>
      <t>Site Clearance</t>
    </r>
  </si>
  <si>
    <t xml:space="preserve"> Clear site of all rubbish,grass and planting,grub up roots and </t>
  </si>
  <si>
    <t xml:space="preserve"> remove from site</t>
  </si>
  <si>
    <r>
      <t xml:space="preserve"> </t>
    </r>
    <r>
      <rPr>
        <b/>
        <u/>
        <sz val="11"/>
        <rFont val="Arial"/>
        <family val="2"/>
      </rPr>
      <t>Topsoi</t>
    </r>
    <r>
      <rPr>
        <b/>
        <sz val="11"/>
        <rFont val="Arial"/>
        <family val="2"/>
      </rPr>
      <t>l</t>
    </r>
  </si>
  <si>
    <t xml:space="preserve"> Excavate oversite,average 150mm deep to remove topsoil,</t>
  </si>
  <si>
    <t xml:space="preserve"> stock pile on site for later re-use</t>
  </si>
  <si>
    <r>
      <t xml:space="preserve"> </t>
    </r>
    <r>
      <rPr>
        <b/>
        <u/>
        <sz val="11"/>
        <rFont val="Arial"/>
        <family val="2"/>
      </rPr>
      <t>Excavation</t>
    </r>
  </si>
  <si>
    <t xml:space="preserve"> Excavate oversite to reduce levels</t>
  </si>
  <si>
    <t xml:space="preserve"> Selected excavated material deposted and compacted in </t>
  </si>
  <si>
    <t xml:space="preserve"> 150mm layers in making up levels</t>
  </si>
  <si>
    <t xml:space="preserve"> Trimming sides of excavations/fillings to slope</t>
  </si>
  <si>
    <t xml:space="preserve"> Compact surface of reduced excavation by an approved</t>
  </si>
  <si>
    <t xml:space="preserve"> method to achieve a Mod AASHO of 95%</t>
  </si>
  <si>
    <t xml:space="preserve">         SFS/023/98                            13.7</t>
  </si>
  <si>
    <t xml:space="preserve">SFS/363/20                                                                             </t>
  </si>
  <si>
    <t>SITE WORKS</t>
  </si>
  <si>
    <t xml:space="preserve"> Remove surplus excavated  material from site</t>
  </si>
  <si>
    <t xml:space="preserve"> Surplus selected excavated topsoil to be dug out </t>
  </si>
  <si>
    <t xml:space="preserve"> from spoil heaps and spread on site where directed by</t>
  </si>
  <si>
    <t xml:space="preserve"> Supervising Officer</t>
  </si>
  <si>
    <r>
      <t xml:space="preserve"> </t>
    </r>
    <r>
      <rPr>
        <b/>
        <u/>
        <sz val="11"/>
        <rFont val="Arial"/>
        <family val="2"/>
      </rPr>
      <t>Rock excavation</t>
    </r>
  </si>
  <si>
    <t xml:space="preserve">              Extra over excavation for excavating in rock</t>
  </si>
  <si>
    <r>
      <t xml:space="preserve"> </t>
    </r>
    <r>
      <rPr>
        <b/>
        <u/>
        <sz val="11"/>
        <rFont val="Arial"/>
        <family val="2"/>
      </rPr>
      <t>Grassing</t>
    </r>
  </si>
  <si>
    <t xml:space="preserve"> Topsoil from spoil heaps,spread and level to falls and cross </t>
  </si>
  <si>
    <t xml:space="preserve"> falls and cultivate to a maximum depth of 150mm to receive</t>
  </si>
  <si>
    <t xml:space="preserve"> grass seedlings(measured separately),including picking out all </t>
  </si>
  <si>
    <t xml:space="preserve"> stone exceeding 40mm in any dimension and break to a fine</t>
  </si>
  <si>
    <t xml:space="preserve"> tilth</t>
  </si>
  <si>
    <t xml:space="preserve"> Ditto, to slopes</t>
  </si>
  <si>
    <t xml:space="preserve"> Dress cultivated surfaces of earth to falls and cross falls with</t>
  </si>
  <si>
    <t xml:space="preserve"> approved fertiliser (Ammonia Sulphate 0.5kg/10m2) plant </t>
  </si>
  <si>
    <t xml:space="preserve"> approved kapinga grass at 150mm centres including rolling,</t>
  </si>
  <si>
    <t xml:space="preserve"> watering, cutting and maintaining until established</t>
  </si>
  <si>
    <r>
      <t xml:space="preserve"> </t>
    </r>
    <r>
      <rPr>
        <b/>
        <u/>
        <sz val="11"/>
        <rFont val="Arial"/>
        <family val="2"/>
      </rPr>
      <t>Sundries</t>
    </r>
  </si>
  <si>
    <t xml:space="preserve"> Allow for keeping excavations free from water</t>
  </si>
  <si>
    <t xml:space="preserve"> Allow for planking and strutting to sides of excavations</t>
  </si>
  <si>
    <t>Landscape</t>
  </si>
  <si>
    <t>Allow the Prime Cost Sum of K3,500,000.00 (Three million</t>
  </si>
  <si>
    <t xml:space="preserve">(five hundred thousand Malawi Kwacha) for Landscaping </t>
  </si>
  <si>
    <t>Allow for Profit</t>
  </si>
  <si>
    <t>%</t>
  </si>
  <si>
    <t>Allow for Attendance</t>
  </si>
  <si>
    <t>ROADS AND CARPARKS</t>
  </si>
  <si>
    <r>
      <t xml:space="preserve">  </t>
    </r>
    <r>
      <rPr>
        <b/>
        <u/>
        <sz val="11"/>
        <rFont val="Arial"/>
        <family val="2"/>
      </rPr>
      <t>Roadworks</t>
    </r>
  </si>
  <si>
    <t xml:space="preserve">  Compact surface of reduced excavation by an</t>
  </si>
  <si>
    <t xml:space="preserve">  approved method to achieve a Mod AASHO of 95%</t>
  </si>
  <si>
    <t xml:space="preserve">  150mm Thick latrite sub-base course, graded to falls</t>
  </si>
  <si>
    <t xml:space="preserve">  and cross falls and compacted to achieve a Mod</t>
  </si>
  <si>
    <t xml:space="preserve">  AASHO of 95% </t>
  </si>
  <si>
    <t xml:space="preserve">  150mm Thick latrite base course, graded to falls and</t>
  </si>
  <si>
    <t xml:space="preserve">  cross falls and compacted to achieve a Mod AASHO </t>
  </si>
  <si>
    <t xml:space="preserve">  of 98% to receive sand bed</t>
  </si>
  <si>
    <t xml:space="preserve">  50mm Thick bed of sand</t>
  </si>
  <si>
    <r>
      <t xml:space="preserve">  </t>
    </r>
    <r>
      <rPr>
        <b/>
        <u/>
        <sz val="11"/>
        <rFont val="Arial"/>
        <family val="2"/>
      </rPr>
      <t>Concrete work</t>
    </r>
  </si>
  <si>
    <t xml:space="preserve">  125 x 300mm High precast concrete ( Class 21N/mm2/10mm) </t>
  </si>
  <si>
    <t xml:space="preserve">  kerb, generally 600mm lenghts, bed and hauched in and </t>
  </si>
  <si>
    <t xml:space="preserve">  including 0.03m3/m concrete (Class 14N/mm2/40mm) include </t>
  </si>
  <si>
    <t xml:space="preserve">  all excavation, formwork, jointing etc</t>
  </si>
  <si>
    <t xml:space="preserve">  Ditto, curved on plan 7990mm radius</t>
  </si>
  <si>
    <t xml:space="preserve">  Ditto, curved on plan 3110mm radius</t>
  </si>
  <si>
    <t xml:space="preserve">  Ditto, curved on plan 1610mm radius</t>
  </si>
  <si>
    <t xml:space="preserve">  Precast vibrated concrete (Class 21N/mm2/10mm)</t>
  </si>
  <si>
    <t xml:space="preserve">  50mm Thick slabs, general size 600 x 600mm having smooth</t>
  </si>
  <si>
    <t xml:space="preserve">  finish, bedded, jointed and pointed in cement mortar (1:3) laid</t>
  </si>
  <si>
    <t xml:space="preserve">  to falls and cross falls on sand bed (measured separately),</t>
  </si>
  <si>
    <t xml:space="preserve">  include for all cutting/or mortar packing to edges and joints</t>
  </si>
  <si>
    <t xml:space="preserve">  and allow for pattern as shown on the drawings</t>
  </si>
  <si>
    <r>
      <t xml:space="preserve"> </t>
    </r>
    <r>
      <rPr>
        <b/>
        <u/>
        <sz val="11"/>
        <rFont val="Arial"/>
        <family val="2"/>
      </rPr>
      <t>Blockwork</t>
    </r>
  </si>
  <si>
    <t xml:space="preserve">  200 x 95 x 80mm Thick precast vibrated concrete 25mPA minimum </t>
  </si>
  <si>
    <t xml:space="preserve">  interlocking paving blocks laid to pattern on sand bed (measured </t>
  </si>
  <si>
    <t xml:space="preserve">  separately), include for compacting and sand filling joints</t>
  </si>
  <si>
    <t xml:space="preserve">  Curved cutting</t>
  </si>
  <si>
    <r>
      <t xml:space="preserve"> </t>
    </r>
    <r>
      <rPr>
        <b/>
        <u/>
        <sz val="11"/>
        <rFont val="Arial"/>
        <family val="2"/>
      </rPr>
      <t>Painting and decorating</t>
    </r>
  </si>
  <si>
    <t xml:space="preserve"> Prepare and apply three coats of special road marking paint on </t>
  </si>
  <si>
    <t xml:space="preserve"> 100mm wide lines on concrete block pavers</t>
  </si>
  <si>
    <t xml:space="preserve">  Ditto, 200 to 300mm wide on kerbs</t>
  </si>
  <si>
    <t>STONE PITCHING</t>
  </si>
  <si>
    <t>Excavation</t>
  </si>
  <si>
    <t xml:space="preserve">Excavate trench from reduced level for strip footings, </t>
  </si>
  <si>
    <t xml:space="preserve">0 to 1500mm deep </t>
  </si>
  <si>
    <t xml:space="preserve">Selected earth filling, deposited, spread and </t>
  </si>
  <si>
    <t xml:space="preserve"> compacted in 150mm layers around foundations </t>
  </si>
  <si>
    <t xml:space="preserve">Remove surplus excavated material from site </t>
  </si>
  <si>
    <t>Sundries</t>
  </si>
  <si>
    <t xml:space="preserve">Allow for keeping excavations free from water </t>
  </si>
  <si>
    <t xml:space="preserve">Allow for planking and strutting to sides of excavations </t>
  </si>
  <si>
    <t>Concrete Work</t>
  </si>
  <si>
    <t>Plain in-situ concrete (Class 21N/mm2/20mm) in strip footings</t>
  </si>
  <si>
    <t xml:space="preserve">50 x 330mm Wide precast vibrated concrete </t>
  </si>
  <si>
    <t xml:space="preserve">(Class 21N/mm2/10mm)coping, finished fair on all exposed </t>
  </si>
  <si>
    <t xml:space="preserve">surfaces and bedded, jointed in cement mortar (1:3) on </t>
  </si>
  <si>
    <t xml:space="preserve">stone wall </t>
  </si>
  <si>
    <t>Masonry Work</t>
  </si>
  <si>
    <t xml:space="preserve">200mm Thick stone wall bedded and jointed in cement mortar (1:4), </t>
  </si>
  <si>
    <t>built slanting at 45 degrees on trimmed side of excavations</t>
  </si>
  <si>
    <t xml:space="preserve">Pointing in cement and sand mortar (1:4) recessed joints of </t>
  </si>
  <si>
    <t>GUARD HOUSE</t>
  </si>
  <si>
    <r>
      <rPr>
        <b/>
        <sz val="11"/>
        <rFont val="Arial"/>
        <family val="2"/>
      </rPr>
      <t xml:space="preserve">  </t>
    </r>
    <r>
      <rPr>
        <b/>
        <u/>
        <sz val="11"/>
        <rFont val="Arial"/>
        <family val="2"/>
      </rPr>
      <t>SUBSTRUCTURE</t>
    </r>
  </si>
  <si>
    <r>
      <t xml:space="preserve">  </t>
    </r>
    <r>
      <rPr>
        <b/>
        <u/>
        <sz val="11"/>
        <rFont val="Arial"/>
        <family val="2"/>
      </rPr>
      <t>EXCAVATION</t>
    </r>
  </si>
  <si>
    <r>
      <t xml:space="preserve">  </t>
    </r>
    <r>
      <rPr>
        <b/>
        <u/>
        <sz val="11"/>
        <rFont val="Arial"/>
        <family val="2"/>
      </rPr>
      <t>Excavation/Filling (Provisional)</t>
    </r>
  </si>
  <si>
    <t xml:space="preserve">  Excavate trench from reduced level for strip </t>
  </si>
  <si>
    <t xml:space="preserve">  footings 0 to 1500mm deep</t>
  </si>
  <si>
    <t xml:space="preserve">  Selected earth filling, deposited, spread and </t>
  </si>
  <si>
    <t xml:space="preserve">  compacted in 150mm layers around foundations</t>
  </si>
  <si>
    <r>
      <t xml:space="preserve">  </t>
    </r>
    <r>
      <rPr>
        <b/>
        <u/>
        <sz val="11"/>
        <rFont val="Arial"/>
        <family val="2"/>
      </rPr>
      <t>Disposal (Provisional)</t>
    </r>
  </si>
  <si>
    <t xml:space="preserve">  from excavations and deposit in spoil heaps </t>
  </si>
  <si>
    <t xml:space="preserve">  on site</t>
  </si>
  <si>
    <r>
      <t xml:space="preserve">  </t>
    </r>
    <r>
      <rPr>
        <b/>
        <u/>
        <sz val="11"/>
        <rFont val="Arial"/>
        <family val="2"/>
      </rPr>
      <t>Hardcore filling</t>
    </r>
  </si>
  <si>
    <t xml:space="preserve">  Compact sub-grade filling to 95% MOD </t>
  </si>
  <si>
    <t xml:space="preserve">  100mm Thick (consolidated) gravel sub-base filling , rolled </t>
  </si>
  <si>
    <t xml:space="preserve">  and compacted to 98% MOD and rolled</t>
  </si>
  <si>
    <r>
      <t xml:space="preserve">  </t>
    </r>
    <r>
      <rPr>
        <b/>
        <u/>
        <sz val="11"/>
        <rFont val="Arial"/>
        <family val="2"/>
      </rPr>
      <t>Damp proof membrane</t>
    </r>
  </si>
  <si>
    <t xml:space="preserve"> 500mm Microns  polythene damp proof</t>
  </si>
  <si>
    <t xml:space="preserve">  membrane with welted joints, lapped 150mm </t>
  </si>
  <si>
    <t xml:space="preserve"> at joints and laid on  blinded hardcore</t>
  </si>
  <si>
    <r>
      <t xml:space="preserve">  </t>
    </r>
    <r>
      <rPr>
        <b/>
        <u/>
        <sz val="11"/>
        <rFont val="Arial"/>
        <family val="2"/>
      </rPr>
      <t>Ant treatment</t>
    </r>
  </si>
  <si>
    <t xml:space="preserve">  Saturate surface of hardcore and top of block </t>
  </si>
  <si>
    <t xml:space="preserve">  walls with approved ant repellant</t>
  </si>
  <si>
    <r>
      <t xml:space="preserve">  </t>
    </r>
    <r>
      <rPr>
        <b/>
        <u/>
        <sz val="11"/>
        <rFont val="Arial"/>
        <family val="2"/>
      </rPr>
      <t>CONCRETE WORK</t>
    </r>
  </si>
  <si>
    <r>
      <t xml:space="preserve">  </t>
    </r>
    <r>
      <rPr>
        <b/>
        <u/>
        <sz val="11"/>
        <rFont val="Arial"/>
        <family val="2"/>
      </rPr>
      <t>Plain in-situ concrete (Class 15N/mm</t>
    </r>
    <r>
      <rPr>
        <b/>
        <u/>
        <vertAlign val="superscript"/>
        <sz val="11"/>
        <rFont val="Arial"/>
        <family val="2"/>
      </rPr>
      <t>2</t>
    </r>
    <r>
      <rPr>
        <b/>
        <u/>
        <sz val="11"/>
        <rFont val="Arial"/>
        <family val="2"/>
      </rPr>
      <t>/20mm)</t>
    </r>
  </si>
  <si>
    <r>
      <t xml:space="preserve">  </t>
    </r>
    <r>
      <rPr>
        <b/>
        <u/>
        <sz val="11"/>
        <rFont val="Arial"/>
        <family val="2"/>
      </rPr>
      <t>Reinforced vibrated in-situ concrete</t>
    </r>
  </si>
  <si>
    <r>
      <t xml:space="preserve">  </t>
    </r>
    <r>
      <rPr>
        <b/>
        <u/>
        <sz val="11"/>
        <rFont val="Arial"/>
        <family val="2"/>
      </rPr>
      <t>(21N/mm2/20mm)</t>
    </r>
  </si>
  <si>
    <t xml:space="preserve">   </t>
  </si>
  <si>
    <t xml:space="preserve"> 100mm Thick horizontal bed</t>
  </si>
  <si>
    <t xml:space="preserve">SFS/363/20                                            </t>
  </si>
  <si>
    <r>
      <t xml:space="preserve">  </t>
    </r>
    <r>
      <rPr>
        <b/>
        <u/>
        <sz val="11"/>
        <rFont val="Arial"/>
        <family val="2"/>
      </rPr>
      <t>Sawn formwork</t>
    </r>
  </si>
  <si>
    <t xml:space="preserve">  Edge of bed 75 to 150mm wide.</t>
  </si>
  <si>
    <r>
      <rPr>
        <b/>
        <sz val="11"/>
        <rFont val="Arial"/>
        <family val="2"/>
      </rPr>
      <t xml:space="preserve"> </t>
    </r>
    <r>
      <rPr>
        <b/>
        <u/>
        <sz val="11"/>
        <rFont val="Arial"/>
        <family val="2"/>
      </rPr>
      <t>Reinforcement</t>
    </r>
  </si>
  <si>
    <t xml:space="preserve"> (Ref A142) weighing 2.22kg/m2 in bed</t>
  </si>
  <si>
    <r>
      <t xml:space="preserve">  </t>
    </r>
    <r>
      <rPr>
        <b/>
        <u/>
        <sz val="11"/>
        <rFont val="Arial"/>
        <family val="2"/>
      </rPr>
      <t>BLOCKWORK (PROVISIONAL)</t>
    </r>
  </si>
  <si>
    <r>
      <rPr>
        <b/>
        <sz val="11"/>
        <rFont val="Arial"/>
        <family val="2"/>
      </rPr>
      <t xml:space="preserve"> </t>
    </r>
    <r>
      <rPr>
        <b/>
        <u/>
        <sz val="11"/>
        <rFont val="Arial"/>
        <family val="2"/>
      </rPr>
      <t>Precast vibrated hollow concrete (1:4) cement</t>
    </r>
  </si>
  <si>
    <r>
      <rPr>
        <b/>
        <sz val="11"/>
        <rFont val="Arial"/>
        <family val="2"/>
      </rPr>
      <t xml:space="preserve"> </t>
    </r>
    <r>
      <rPr>
        <b/>
        <u/>
        <sz val="11"/>
        <rFont val="Arial"/>
        <family val="2"/>
      </rPr>
      <t>and sand blocks filled with weak concrete</t>
    </r>
  </si>
  <si>
    <r>
      <rPr>
        <b/>
        <sz val="11"/>
        <rFont val="Arial"/>
        <family val="2"/>
      </rPr>
      <t xml:space="preserve"> </t>
    </r>
    <r>
      <rPr>
        <b/>
        <u/>
        <sz val="11"/>
        <rFont val="Arial"/>
        <family val="2"/>
      </rPr>
      <t>bedded and jointed in cement mortar (1:6)</t>
    </r>
  </si>
  <si>
    <t xml:space="preserve"> 200mm Thick blockwall in stretcher bond and reinforced</t>
  </si>
  <si>
    <t xml:space="preserve"> with one layer of "brickforce" reinforcement every third </t>
  </si>
  <si>
    <t xml:space="preserve"> third course</t>
  </si>
  <si>
    <t>"IBR" cladding</t>
  </si>
  <si>
    <t>"Chromadek" cladding</t>
  </si>
  <si>
    <t xml:space="preserve">0.56mm (24 Gauge) "Chromadek" IBR profile </t>
  </si>
  <si>
    <t xml:space="preserve">prefinished steel cladding, laid with one flute side laps </t>
  </si>
  <si>
    <t>and 300mm minimum end laps, fixed to treated softwood purlins</t>
  </si>
  <si>
    <t xml:space="preserve">with 100mm drive screws, nuway seals and spacer bushes </t>
  </si>
  <si>
    <t>(purlins generally at 1000mm centres), and side laps</t>
  </si>
  <si>
    <t xml:space="preserve">All fixings to be </t>
  </si>
  <si>
    <r>
      <rPr>
        <b/>
        <sz val="11"/>
        <rFont val="Arial"/>
        <family val="2"/>
      </rPr>
      <t xml:space="preserve">  </t>
    </r>
    <r>
      <rPr>
        <b/>
        <u/>
        <sz val="11"/>
        <rFont val="Arial"/>
        <family val="2"/>
      </rPr>
      <t>Flashings</t>
    </r>
  </si>
  <si>
    <t xml:space="preserve">  Accessories; fixing with approved colour coated </t>
  </si>
  <si>
    <t xml:space="preserve">  spedec screws</t>
  </si>
  <si>
    <t xml:space="preserve">  Ridge capping</t>
  </si>
  <si>
    <t xml:space="preserve">  Hip capping</t>
  </si>
  <si>
    <t>CARPENTRY</t>
  </si>
  <si>
    <t>Roof Trusses</t>
  </si>
  <si>
    <t>Pressure treated sawn softwood</t>
  </si>
  <si>
    <t xml:space="preserve">Framed sawn softwood timber roof trusses erected at </t>
  </si>
  <si>
    <t xml:space="preserve">eaves level and hoisted approximately 3000mm above </t>
  </si>
  <si>
    <t>ground level</t>
  </si>
  <si>
    <t>50 x 150mm Rafters</t>
  </si>
  <si>
    <t>50 x 150mm King post</t>
  </si>
  <si>
    <t>50 x 150mm Tie beam</t>
  </si>
  <si>
    <t>38 x 50mm Battens</t>
  </si>
  <si>
    <t>Wall plate</t>
  </si>
  <si>
    <t>50 x 100mm; strapping down with and incuding hoop</t>
  </si>
  <si>
    <t>iron ties built into blockwork at 1290mm centres</t>
  </si>
  <si>
    <t>Nulite fascia boards fixing in accordance with</t>
  </si>
  <si>
    <t>manufacturer's instructions</t>
  </si>
  <si>
    <t>Fascia boards 225 x 10mm thick</t>
  </si>
  <si>
    <t>PAINTING AND DECORATING</t>
  </si>
  <si>
    <t>Prepare, prime and apply one undercoat and two</t>
  </si>
  <si>
    <t>finishing coats of Dulux weatherguard paint or</t>
  </si>
  <si>
    <t>equal and approved on</t>
  </si>
  <si>
    <t>Fascia board 200 to 300mm girth</t>
  </si>
  <si>
    <t>CONCRETE WORK</t>
  </si>
  <si>
    <t xml:space="preserve">Precast concrete sill 20 x 75mm, once rebated </t>
  </si>
  <si>
    <t>once throated finished fair faced built into wall</t>
  </si>
  <si>
    <t xml:space="preserve">Reinforced  Vibrated in-situ concrete </t>
  </si>
  <si>
    <t>(Class 21N/mm2/20mm)</t>
  </si>
  <si>
    <t>Beams</t>
  </si>
  <si>
    <t>Sawn formwok</t>
  </si>
  <si>
    <t>Sides and soffit of beams</t>
  </si>
  <si>
    <t>Reinforcement (Provisional)</t>
  </si>
  <si>
    <t>8mm Diameter mild steel rod reinforcement</t>
  </si>
  <si>
    <t>Kg</t>
  </si>
  <si>
    <t>16mm Diameter deformed high yield mild steel rod</t>
  </si>
  <si>
    <t>reinforcement</t>
  </si>
  <si>
    <t>Damp proof course</t>
  </si>
  <si>
    <t xml:space="preserve">3 ply malthoid damp proof course, 140mm wide, laid </t>
  </si>
  <si>
    <t>under blockwork</t>
  </si>
  <si>
    <t>Doors</t>
  </si>
  <si>
    <t xml:space="preserve">Framed, ledged, braced and battened doors shall be </t>
  </si>
  <si>
    <t>constructed having 40 x 100mm stiles, top, centre, bottom</t>
  </si>
  <si>
    <t xml:space="preserve">rail and bracing, grooved, morticed, tenoned and glued        </t>
  </si>
  <si>
    <t xml:space="preserve">together ,clad  one side with 25 x 100mm tongued and </t>
  </si>
  <si>
    <t>grooved "V" jointed boarding.</t>
  </si>
  <si>
    <t xml:space="preserve">813 x 2032mm High hardwood framed, ledged, braced </t>
  </si>
  <si>
    <t xml:space="preserve">and battened door </t>
  </si>
  <si>
    <t>METAL WORK</t>
  </si>
  <si>
    <t>Window and Door Frames</t>
  </si>
  <si>
    <t>Rates shall include for lugs welded to back of building into</t>
  </si>
  <si>
    <t>blockwork and filling cavity with cement and sand (1:3)</t>
  </si>
  <si>
    <t xml:space="preserve">522 x 642mm High overall size window in 1No panel </t>
  </si>
  <si>
    <t xml:space="preserve">comprising 1No top hung opening light and 1No fixed light </t>
  </si>
  <si>
    <t>complete with burglar bars</t>
  </si>
  <si>
    <t xml:space="preserve">1022 x 942mm High overall size window in 2No panels </t>
  </si>
  <si>
    <t xml:space="preserve">comprising 1No full width transome, 1No top hung </t>
  </si>
  <si>
    <t xml:space="preserve">opening light and 1No. Fixed lights complete with </t>
  </si>
  <si>
    <t>burglar bars</t>
  </si>
  <si>
    <t>1.2mm Thick once rebated frame to suit 230mm thick wall,</t>
  </si>
  <si>
    <t>including 2No mild steel hinges per leaf building in</t>
  </si>
  <si>
    <t>lugs to blockwork, 900 x 2100mm high</t>
  </si>
  <si>
    <t>GLAZING</t>
  </si>
  <si>
    <t>Clear sheet glass</t>
  </si>
  <si>
    <t>6mm glass, fixed to metal with mastic putty, in panes,</t>
  </si>
  <si>
    <t>0.10 to 0.50m2</t>
  </si>
  <si>
    <t>Obscure sheet glass</t>
  </si>
  <si>
    <t>0.10 to 0.50m2 (0.28m2)</t>
  </si>
  <si>
    <t xml:space="preserve">Prepare, prime and apply one undercoat and </t>
  </si>
  <si>
    <t>two finishing coats of full gloss enamel on</t>
  </si>
  <si>
    <t>Metal glazed windows (measured overall)</t>
  </si>
  <si>
    <t>Metal door frames, 200 to 300mm girth</t>
  </si>
  <si>
    <t>Prepare, knot stop, seal and apply two coats</t>
  </si>
  <si>
    <t>of polyurethane on</t>
  </si>
  <si>
    <t>FLBB Doors doors</t>
  </si>
  <si>
    <t xml:space="preserve">IRONMONGERY </t>
  </si>
  <si>
    <t xml:space="preserve"> "Union C2 682-24-95 CH" 2 lever rebated lockset </t>
  </si>
  <si>
    <t>or equal and approved by the architect</t>
  </si>
  <si>
    <t xml:space="preserve"> "Union C2 682-82-93 CH" 3 lever rebated lockset </t>
  </si>
  <si>
    <t>"Union AL8722" rubber tipped coat and hat hook</t>
  </si>
  <si>
    <t>"Union AL8730" rubber door stop</t>
  </si>
  <si>
    <t>PLASTERWORK</t>
  </si>
  <si>
    <t>22mm Rendering (1:4) cement and sand</t>
  </si>
  <si>
    <t>finished with a final coat of lime putty,</t>
  </si>
  <si>
    <t>steel trowelled</t>
  </si>
  <si>
    <t>Block/concrete walls</t>
  </si>
  <si>
    <t>Prepare and apply one water thinned coat and</t>
  </si>
  <si>
    <t>two coats of internal quality Double Velvet on</t>
  </si>
  <si>
    <t>Rendered walls</t>
  </si>
  <si>
    <t xml:space="preserve">15mm Rendering (1:4) cement and sand </t>
  </si>
  <si>
    <t>finished with a sponge</t>
  </si>
  <si>
    <t>Prepare and apply one undercoat and two</t>
  </si>
  <si>
    <t>coats of exterior quality wash "n" wear on:</t>
  </si>
  <si>
    <t>1:3 Cement and sand screed, finished with a</t>
  </si>
  <si>
    <t>steel trowel</t>
  </si>
  <si>
    <t>38mm Thick to concrete slab</t>
  </si>
  <si>
    <t>100mm High skirting with small cove at bottom and a "V'</t>
  </si>
  <si>
    <t>joint to junction of rendering</t>
  </si>
  <si>
    <t>Washdown, clean and apply two coats of wax</t>
  </si>
  <si>
    <t>polish on</t>
  </si>
  <si>
    <t>Screeded floors</t>
  </si>
  <si>
    <t>Wrot softwood; selected</t>
  </si>
  <si>
    <t>Brandering; fixing to ceiling joints at 600mm centres</t>
  </si>
  <si>
    <t>bothways and all around walls</t>
  </si>
  <si>
    <t>50 x 50mm; fixing to trusses</t>
  </si>
  <si>
    <t xml:space="preserve">                    Extra over; trimming brandering around</t>
  </si>
  <si>
    <t xml:space="preserve">                    for trap door (elsewhere measured);</t>
  </si>
  <si>
    <t xml:space="preserve">                    800 x 800mm opening including in</t>
  </si>
  <si>
    <t xml:space="preserve">                    necessary extra softwood</t>
  </si>
  <si>
    <t>115 x 38mm Framing to form opening</t>
  </si>
  <si>
    <t>38 x 19mm Cover strip; fixing with screws</t>
  </si>
  <si>
    <t>800 x 800 x 12mm Thick trap door; ceiling;</t>
  </si>
  <si>
    <t>fixing to timber</t>
  </si>
  <si>
    <t>Cornice</t>
  </si>
  <si>
    <t>19 x 38mm Hardwood; treate; splayed headed joints;</t>
  </si>
  <si>
    <t>including all mitred angles</t>
  </si>
  <si>
    <t>PLAIN SHEET FINISHES</t>
  </si>
  <si>
    <t>Nulite ceiling boards; fixing with galvanised clout</t>
  </si>
  <si>
    <t>nails and/or "H" ceiling strips</t>
  </si>
  <si>
    <t>6mm; butt "V" joints; to ceilings; horizontal;</t>
  </si>
  <si>
    <t>to timber base over 300mm wide</t>
  </si>
  <si>
    <t>Prepare and apply one thinned coat and two</t>
  </si>
  <si>
    <t>coats of internal quality PVA on</t>
  </si>
  <si>
    <t>Nulite ceiling board</t>
  </si>
  <si>
    <t>Prepare, knot, stop, prime and apply one undercoat</t>
  </si>
  <si>
    <t>and two finishing coats of full gloss enamel on</t>
  </si>
  <si>
    <t>Timber cornice, 0 to 100mm girth</t>
  </si>
  <si>
    <t>Single wash hand basin stainless steel; 520 x 420mm</t>
  </si>
  <si>
    <t xml:space="preserve">with splash back and tiling key; fixing on gallows </t>
  </si>
  <si>
    <t>brackets; Model WB 001</t>
  </si>
  <si>
    <t>WC suite; white glazed vitreous china; low level; Protea</t>
  </si>
  <si>
    <t>Din 750611; 9 litre cistern, freeflow with PVC flush pipe;</t>
  </si>
  <si>
    <t>flush pipe connector, seat and cover, "P" trap vitreous</t>
  </si>
  <si>
    <t>china pan; bedded in mastic; fixng with screws to back</t>
  </si>
  <si>
    <t>grounds requiring plugging</t>
  </si>
  <si>
    <t xml:space="preserve">Toilet roll holders; fixed to block wall with rawl bolts, </t>
  </si>
  <si>
    <t>bracket type; aluminium anodised silver finish; moulded</t>
  </si>
  <si>
    <t>plastic roller; 140 x 71mm; Model 8440</t>
  </si>
  <si>
    <t>Taps and valves</t>
  </si>
  <si>
    <t>12mm Diameter ECCP stopcock, star pattern</t>
  </si>
  <si>
    <t>20mm Diameter ECCP stopcock, star pattern</t>
  </si>
  <si>
    <t>20mm Diameter ECCP pillar tap, star pattern</t>
  </si>
  <si>
    <t>Connector pipes</t>
  </si>
  <si>
    <t>12mm Diameter copper connector 300mm girth,</t>
  </si>
  <si>
    <t>bent as required, including joint to union of fitting</t>
  </si>
  <si>
    <t xml:space="preserve">and galvanised mild steel pipe with gunmetal </t>
  </si>
  <si>
    <t>connector</t>
  </si>
  <si>
    <t>PVC pipework and fittings</t>
  </si>
  <si>
    <t>40mm Diameter pipe, fixed to block/concrete</t>
  </si>
  <si>
    <t>110mm Diameter pipe, laid in trench</t>
  </si>
  <si>
    <t>110mm Diameter vent pipe</t>
  </si>
  <si>
    <t xml:space="preserve">              Ditto, for 216.40.125 trap outlet adaptor</t>
  </si>
  <si>
    <t xml:space="preserve">              Ditto, for 101.4.92 sweep bend</t>
  </si>
  <si>
    <t xml:space="preserve">              Ditto, for 103.4.92 access bend</t>
  </si>
  <si>
    <t xml:space="preserve">              Ditto, for 128.4.02 wc connector</t>
  </si>
  <si>
    <t xml:space="preserve">              Ditto, for 150.4 vent cowl</t>
  </si>
  <si>
    <t>PVC gullies</t>
  </si>
  <si>
    <t>Key terrain gully trap, comprising 1849.9 "P" trap,</t>
  </si>
  <si>
    <t>1844.25 gully piece and 1841.8 grating.Set up,</t>
  </si>
  <si>
    <t>in suspended slab and connect to pipes</t>
  </si>
  <si>
    <t>PVC traps</t>
  </si>
  <si>
    <t>Key terrain 400 series 616.126.40mm diameter</t>
  </si>
  <si>
    <t>self resealing bottle "P" trap, connected to waste</t>
  </si>
  <si>
    <t>outlet and to pipework</t>
  </si>
  <si>
    <t>Testing</t>
  </si>
  <si>
    <t xml:space="preserve">Allow to test the foregoing soil, waste and vent </t>
  </si>
  <si>
    <t>pipework installation</t>
  </si>
  <si>
    <t>COLD AND HOT WATER SERVICES</t>
  </si>
  <si>
    <t>IPS pipework and fittings</t>
  </si>
  <si>
    <t>12mm Diameter pipe, fixed to brick/concrete</t>
  </si>
  <si>
    <t>20mm Diameter pipe, laid in trench</t>
  </si>
  <si>
    <t xml:space="preserve">              Extra over pipework for 20mm bend</t>
  </si>
  <si>
    <t xml:space="preserve">              Ditto, for 20mm tee</t>
  </si>
  <si>
    <t xml:space="preserve">              Ditto, for 20 to 12mm reducer</t>
  </si>
  <si>
    <t>Valves and cocks</t>
  </si>
  <si>
    <t>Prices shall include for joining to pipework</t>
  </si>
  <si>
    <t>12mm Diameter brass screw down gate valve</t>
  </si>
  <si>
    <t>PROVISIONAL SUMS</t>
  </si>
  <si>
    <t>Allow the provisional sum of K100,000.00 (One hundred</t>
  </si>
  <si>
    <t>thousand Kwacha) for joinery fittings</t>
  </si>
  <si>
    <t>Allow the provisional sum of K700,000.00 (Seven hundred</t>
  </si>
  <si>
    <t>thousand Kwacha) for electrical services</t>
  </si>
  <si>
    <t>BOUNDARY WALLS AND ENTRANCE GATES</t>
  </si>
  <si>
    <t>Excavate trench from reduced/natural ground level for strip</t>
  </si>
  <si>
    <t>footings, 0 to 1500mm deep</t>
  </si>
  <si>
    <t>Selected earth filling, deposited and spread and compacted</t>
  </si>
  <si>
    <t>in 150mm layers, around foundations</t>
  </si>
  <si>
    <t>Surplus excavated material from excavations, transported</t>
  </si>
  <si>
    <t>a distance, average 100 linear metres from excavations and</t>
  </si>
  <si>
    <t>deposit in spoil heaps on site</t>
  </si>
  <si>
    <t>Extra over excavation for excavating in rock</t>
  </si>
  <si>
    <t>Allow for keeping excavations free from water</t>
  </si>
  <si>
    <t>Allow for planking and strutting to sides of excavations</t>
  </si>
  <si>
    <t>Concrete work</t>
  </si>
  <si>
    <t xml:space="preserve"> 380mm wide x 100mm maximum height precast vibrated</t>
  </si>
  <si>
    <t xml:space="preserve"> concrete (Class 21N/mm2/10mm), coping, twice splayed twice</t>
  </si>
  <si>
    <t xml:space="preserve"> grooved   finished fair on all exposed surfaces and bedded, </t>
  </si>
  <si>
    <t xml:space="preserve"> jointed and pointed in cement mortar (1:3) on brick wall</t>
  </si>
  <si>
    <t xml:space="preserve"> 230 x 230 x 150mm maximum height precast vibrated</t>
  </si>
  <si>
    <t xml:space="preserve"> concrete (Class 21N/mm2/10mm), pier capping, ditto</t>
  </si>
  <si>
    <t xml:space="preserve"> 460 x 460 x 150mm maximum height precast vibrated</t>
  </si>
  <si>
    <r>
      <t xml:space="preserve">  </t>
    </r>
    <r>
      <rPr>
        <b/>
        <u/>
        <sz val="11"/>
        <rFont val="Arial"/>
        <family val="2"/>
      </rPr>
      <t>CEMENT BRICKWORK (PROVISIONAL)</t>
    </r>
  </si>
  <si>
    <r>
      <rPr>
        <b/>
        <sz val="11"/>
        <rFont val="Arial"/>
        <family val="2"/>
      </rPr>
      <t xml:space="preserve">  </t>
    </r>
    <r>
      <rPr>
        <b/>
        <u/>
        <sz val="11"/>
        <rFont val="Arial"/>
        <family val="2"/>
      </rPr>
      <t xml:space="preserve">Precast vibrated concrete Load bearing </t>
    </r>
  </si>
  <si>
    <r>
      <rPr>
        <b/>
        <sz val="11"/>
        <rFont val="Arial"/>
        <family val="2"/>
      </rPr>
      <t xml:space="preserve">  </t>
    </r>
    <r>
      <rPr>
        <b/>
        <u/>
        <sz val="11"/>
        <rFont val="Arial"/>
        <family val="2"/>
      </rPr>
      <t>(Class A 7N/mm2) solid cement bricks bedded</t>
    </r>
  </si>
  <si>
    <r>
      <rPr>
        <b/>
        <sz val="11"/>
        <rFont val="Arial"/>
        <family val="2"/>
      </rPr>
      <t xml:space="preserve">   </t>
    </r>
    <r>
      <rPr>
        <b/>
        <u/>
        <sz val="11"/>
        <rFont val="Arial"/>
        <family val="2"/>
      </rPr>
      <t xml:space="preserve">and jointed in (1:5) cement mortar </t>
    </r>
  </si>
  <si>
    <t xml:space="preserve">  230mm Thick cement brickwall in stretcher </t>
  </si>
  <si>
    <t xml:space="preserve">  bond and reinforced with one layer of "brickforce" </t>
  </si>
  <si>
    <t xml:space="preserve">  reinforcement every third course</t>
  </si>
  <si>
    <t xml:space="preserve"> 230 x 230mm Attached brick pier, ditto, bonded, reinforced, ditto</t>
  </si>
  <si>
    <t xml:space="preserve"> 460 x 460mm Attached brick pier, ditto, bonded, reinforced, ditto</t>
  </si>
  <si>
    <t xml:space="preserve">BOUNDARY WALLS </t>
  </si>
  <si>
    <t>AND ENTRANCE GATES</t>
  </si>
  <si>
    <r>
      <t xml:space="preserve">  </t>
    </r>
    <r>
      <rPr>
        <b/>
        <u/>
        <sz val="11"/>
        <rFont val="Arial"/>
        <family val="2"/>
      </rPr>
      <t>Hollow precast cement and sand blocks, filled</t>
    </r>
  </si>
  <si>
    <r>
      <t xml:space="preserve">  </t>
    </r>
    <r>
      <rPr>
        <b/>
        <u/>
        <sz val="11"/>
        <rFont val="Arial"/>
        <family val="2"/>
      </rPr>
      <t>solid with concrete (Grade 15/20) in cement</t>
    </r>
  </si>
  <si>
    <r>
      <t xml:space="preserve">  </t>
    </r>
    <r>
      <rPr>
        <b/>
        <u/>
        <sz val="11"/>
        <rFont val="Arial"/>
        <family val="2"/>
      </rPr>
      <t>mortar (1:4)</t>
    </r>
  </si>
  <si>
    <t xml:space="preserve">  200mm Thick block wall in stretcher bond and reinforced</t>
  </si>
  <si>
    <t xml:space="preserve">  with one layer of "brickforce" reinforcement every third course</t>
  </si>
  <si>
    <t xml:space="preserve"> 200 x 200mm Attached brick pier, ditto, bonded, reinforced, ditto</t>
  </si>
  <si>
    <t xml:space="preserve"> 400 x 400mm Attached brick pier, ditto, bonded, reinforced, ditto</t>
  </si>
  <si>
    <r>
      <rPr>
        <b/>
        <sz val="11"/>
        <rFont val="Arial"/>
        <family val="2"/>
      </rPr>
      <t xml:space="preserve">  </t>
    </r>
    <r>
      <rPr>
        <b/>
        <u/>
        <sz val="11"/>
        <rFont val="Arial"/>
        <family val="2"/>
      </rPr>
      <t>Plasterwork</t>
    </r>
  </si>
  <si>
    <t xml:space="preserve">  15mm Rendering (1:4) cement and sand finished with a wood </t>
  </si>
  <si>
    <t xml:space="preserve">  float to block wall</t>
  </si>
  <si>
    <r>
      <t xml:space="preserve">  </t>
    </r>
    <r>
      <rPr>
        <b/>
        <u/>
        <sz val="11"/>
        <rFont val="Arial"/>
        <family val="2"/>
      </rPr>
      <t>Damp proof course</t>
    </r>
  </si>
  <si>
    <t xml:space="preserve">  3 Ply malthoid damp proof course, 230mm wide,</t>
  </si>
  <si>
    <t xml:space="preserve">  laid under brickwork</t>
  </si>
  <si>
    <t xml:space="preserve"> Brickwork</t>
  </si>
  <si>
    <t xml:space="preserve"> 20 x 460mm "Flexcell" fibreboard, fixed to brickwork/concrete</t>
  </si>
  <si>
    <t xml:space="preserve"> with bitumen compound</t>
  </si>
  <si>
    <t>Metalwork</t>
  </si>
  <si>
    <t xml:space="preserve">Mild steel sliding gates (5500 x 2000mm high overall size) </t>
  </si>
  <si>
    <t>fabricated having 80 x 60 x 3mm RHS mild steel frame, 2630 x 150</t>
  </si>
  <si>
    <t>x 4mm thick mild steel plate members welded to frame at ends with</t>
  </si>
  <si>
    <t>vertical core bracing and spacers of 30 x 30 x 3mm SHS at 1200mm</t>
  </si>
  <si>
    <t>centres. 40mm vertical gap spacing between plates. Fixed to steel</t>
  </si>
  <si>
    <t>angle rail cast in concrete and sliding accessories</t>
  </si>
  <si>
    <t>Razor wire</t>
  </si>
  <si>
    <t>450mm Diameter razor wire securely tied with tree stands of</t>
  </si>
  <si>
    <t xml:space="preserve">barred wires threaded through to 50mm diameter `Y` posts at </t>
  </si>
  <si>
    <t>3000mm centers with bottom set in concrete coping(coping</t>
  </si>
  <si>
    <t>measured separetely).Including painting posts with two coats of</t>
  </si>
  <si>
    <t>approved aluminium paint</t>
  </si>
  <si>
    <t>Ironmongery</t>
  </si>
  <si>
    <t>65mm Five pin tumbler brass cylinder padlock</t>
  </si>
  <si>
    <t xml:space="preserve"> Painting and Decorating </t>
  </si>
  <si>
    <t xml:space="preserve"> Prepare and apply and two coats of "Plascon"or other equal and </t>
  </si>
  <si>
    <t xml:space="preserve"> approved" black bituminous on rendered brick/concrete walls</t>
  </si>
  <si>
    <t xml:space="preserve"> Prepare, prime and apply one undercoat and two coats of "Plascon"</t>
  </si>
  <si>
    <t xml:space="preserve"> gloss enamel on metal gates (measured overall)</t>
  </si>
  <si>
    <t xml:space="preserve">  Prepare, prime and apply two coats of"Plascon" acrylic wash </t>
  </si>
  <si>
    <t xml:space="preserve">  and wear wall paint on rendered brick/concrete walls</t>
  </si>
  <si>
    <t>STORM WATER DRAINAGE</t>
  </si>
  <si>
    <r>
      <t xml:space="preserve">  </t>
    </r>
    <r>
      <rPr>
        <b/>
        <u/>
        <sz val="11"/>
        <rFont val="Arial"/>
        <family val="2"/>
      </rPr>
      <t>Open Drains - Type D1</t>
    </r>
  </si>
  <si>
    <t xml:space="preserve">  Excavate trench from natural/reduced ground level for drain,</t>
  </si>
  <si>
    <t xml:space="preserve">  Surplus excavated material from excavations, transported </t>
  </si>
  <si>
    <t xml:space="preserve">  A distance average 100 linear metres from excavtions and </t>
  </si>
  <si>
    <t xml:space="preserve">  deposit in spoil heaps on site</t>
  </si>
  <si>
    <t xml:space="preserve">  Half brick wall, bedded and jointed in cement and sand</t>
  </si>
  <si>
    <t xml:space="preserve">  mortar (1:4) in English bond, reinforced with one layer of</t>
  </si>
  <si>
    <t xml:space="preserve">  "Brickforce" reinforcement every third course</t>
  </si>
  <si>
    <t xml:space="preserve"> 15mm Rendering (1:4) cement and sand finished with a wood</t>
  </si>
  <si>
    <t xml:space="preserve">  float finish to brick walls</t>
  </si>
  <si>
    <t xml:space="preserve"> 15mm Screed (1:3) cement and sand finished with steel </t>
  </si>
  <si>
    <t xml:space="preserve">  trowel to brick base</t>
  </si>
  <si>
    <r>
      <t xml:space="preserve">  </t>
    </r>
    <r>
      <rPr>
        <b/>
        <u/>
        <sz val="11"/>
        <rFont val="Arial"/>
        <family val="2"/>
      </rPr>
      <t>Covered Drains - Type D2</t>
    </r>
  </si>
  <si>
    <t xml:space="preserve">  Plain in-situ concrete (Class 21N/mm2/20mm) in 100mm </t>
  </si>
  <si>
    <t xml:space="preserve">  thick bed</t>
  </si>
  <si>
    <t xml:space="preserve">  50 x 500 x 860mm Precast vibrated concrete </t>
  </si>
  <si>
    <t xml:space="preserve">  (21N/mm2/10mm) cover slabs, having brushed aggregate </t>
  </si>
  <si>
    <t xml:space="preserve">  finish, reinforced with and including one layer of A142 mesh</t>
  </si>
  <si>
    <t xml:space="preserve">  reinforcement with 10 x 300mm slots to two edges, bedded, </t>
  </si>
  <si>
    <t xml:space="preserve">  jointed and pointed  in cement mortar (1:3) on concrete walls</t>
  </si>
  <si>
    <t xml:space="preserve">  200mm Thick block wall, bedded and jointed in cement and sand</t>
  </si>
  <si>
    <t xml:space="preserve">  trowel to concrete base</t>
  </si>
  <si>
    <t xml:space="preserve">STORM WATER </t>
  </si>
  <si>
    <t>DRAINAGE</t>
  </si>
  <si>
    <r>
      <t xml:space="preserve">  </t>
    </r>
    <r>
      <rPr>
        <b/>
        <u/>
        <sz val="11"/>
        <rFont val="Arial"/>
        <family val="2"/>
      </rPr>
      <t>Open Drains - Type D3</t>
    </r>
  </si>
  <si>
    <r>
      <t xml:space="preserve">  </t>
    </r>
    <r>
      <rPr>
        <b/>
        <u/>
        <sz val="11"/>
        <rFont val="Arial"/>
        <family val="2"/>
      </rPr>
      <t>Culvert</t>
    </r>
  </si>
  <si>
    <t xml:space="preserve">  600mm Diameter unreinforced concrete pipe with sealed </t>
  </si>
  <si>
    <t xml:space="preserve">  joints and laid in trench</t>
  </si>
  <si>
    <t xml:space="preserve">  Plain in-situ concrete (Class 21N/mm2/20mm) in surround </t>
  </si>
  <si>
    <t xml:space="preserve">  around pipes</t>
  </si>
  <si>
    <t xml:space="preserve">  Ditto, in footings</t>
  </si>
  <si>
    <t xml:space="preserve">  200mm Thick block wall, bedded and jointed in cement mortar</t>
  </si>
  <si>
    <t xml:space="preserve">  (1:4) in Stretcher bond, reinforced with one layer of</t>
  </si>
  <si>
    <t xml:space="preserve"> Prepare and apply one undercoat and two coats of external</t>
  </si>
  <si>
    <t xml:space="preserve"> quality PVA paint on rendered walls </t>
  </si>
  <si>
    <t xml:space="preserve">Testing </t>
  </si>
  <si>
    <t>Allow for testing all drainage works</t>
  </si>
  <si>
    <t>FOUL DRAINAGE</t>
  </si>
  <si>
    <t>Trench excavation</t>
  </si>
  <si>
    <t>Excavate trench from reduced/natural ground level for large</t>
  </si>
  <si>
    <t>diameter pipe, 0 to 1500 deep, average 500mm deep</t>
  </si>
  <si>
    <t>Ditto, average 750mm deep</t>
  </si>
  <si>
    <t>Pipework</t>
  </si>
  <si>
    <t>110mm Diameter "Key Terrain" series 1800mm underground</t>
  </si>
  <si>
    <t>PVC drain pipes, having socketted "O" ring joints in the running</t>
  </si>
  <si>
    <t>length, laid in trench</t>
  </si>
  <si>
    <t>160mm Diameter, ditto</t>
  </si>
  <si>
    <t>Manhole (15No)</t>
  </si>
  <si>
    <t>Excavate pit from reduced /natural ground level for manhole,</t>
  </si>
  <si>
    <t>0 to 1500mm deep</t>
  </si>
  <si>
    <t>Surplus excavated material from excavations,transported a</t>
  </si>
  <si>
    <t>distance average 100 linear metres from excavations and</t>
  </si>
  <si>
    <t>Plain in-situ concrete (Class 14N/mm2/20) in 150mm thick bed</t>
  </si>
  <si>
    <t>Ditto,in benching average 200mm thick with steep slopes to</t>
  </si>
  <si>
    <t xml:space="preserve">channels and branches in bottom of manhole finished with </t>
  </si>
  <si>
    <t>15mm cement, lime and sand (1:1:6) rendering,trowelled smooth</t>
  </si>
  <si>
    <t xml:space="preserve">                Extra over benching for forming 110mm diameter</t>
  </si>
  <si>
    <t xml:space="preserve">                half round curved channel, 900mm long</t>
  </si>
  <si>
    <t>Reinforced in-situ concrete (Class 15N/mm2/20mm) in 125mm</t>
  </si>
  <si>
    <t>thick suspended slab</t>
  </si>
  <si>
    <t>Sawn formwork to soffit of slab,include for withdrawing from</t>
  </si>
  <si>
    <t>confined space</t>
  </si>
  <si>
    <t>Ditto, to edge of slab,75 to 150mm wide</t>
  </si>
  <si>
    <t>Form 450 x 600mm opening in 125mm slab,include for edge</t>
  </si>
  <si>
    <t>formwork</t>
  </si>
  <si>
    <t xml:space="preserve">Hard drawn mild steel fabric reinforcement (Ref A142) </t>
  </si>
  <si>
    <t>weighing 3.22kg/m2 in slabs</t>
  </si>
  <si>
    <t xml:space="preserve">200mm Thick concrete block walls,bedded </t>
  </si>
  <si>
    <t>and jointed in cement mortar (1:4) in stretcher bond</t>
  </si>
  <si>
    <t xml:space="preserve">SFS/363/20                                                                         </t>
  </si>
  <si>
    <t>15mm Rendering (1:4) cement and sand finished with a steel</t>
  </si>
  <si>
    <t>trowel on internal faces of block wall</t>
  </si>
  <si>
    <t>Ditto,on external faces of block wall</t>
  </si>
  <si>
    <t xml:space="preserve">Build in end of 110mm diameter pipe to 200mm block wall and </t>
  </si>
  <si>
    <t>make good rendering one side</t>
  </si>
  <si>
    <t xml:space="preserve">Heavy duty coated cast iron manhole cover and frame to  </t>
  </si>
  <si>
    <t>BS 497 Table 5 Grade C,450 x 600mm clear opening and bed</t>
  </si>
  <si>
    <t>frame in cement mortar (1:3) and seal cover in heavy grease</t>
  </si>
  <si>
    <t>Septic Tanks (2No) - Includes entry manhole</t>
  </si>
  <si>
    <t xml:space="preserve">Excavate pit from reduced/natural ground level for septic </t>
  </si>
  <si>
    <t>tank 0 to 1500mm deep</t>
  </si>
  <si>
    <t>Ditto, 1500 to 3000mm deep</t>
  </si>
  <si>
    <t xml:space="preserve">Surplus excavated material from excavations, transported </t>
  </si>
  <si>
    <t>a distance average 100 linear metres from excavations</t>
  </si>
  <si>
    <t>Selected earth filling deposited and spread and</t>
  </si>
  <si>
    <t>compacted in 150mm layers, around manhole</t>
  </si>
  <si>
    <t xml:space="preserve">Plain in-situ concrete (Class 21N/mm2/20mm) in bed </t>
  </si>
  <si>
    <t>150mm thick</t>
  </si>
  <si>
    <t xml:space="preserve">Ditto, in benching average 200mm thick with steep slopes </t>
  </si>
  <si>
    <t xml:space="preserve">to channels and branches in bottom of manhole finished </t>
  </si>
  <si>
    <t xml:space="preserve">with 15mm cement, lime and sand (1:1:6) rendering, </t>
  </si>
  <si>
    <t>trowelled smooth</t>
  </si>
  <si>
    <t>Reinforced in-situ concrete (Class 21N/mm2/20mm) in</t>
  </si>
  <si>
    <t>125mm thick suspended slab</t>
  </si>
  <si>
    <t>Ditto, in 230 x 300mm lintel</t>
  </si>
  <si>
    <t xml:space="preserve">Sawn formwork to soffit of slab, include for withdrawing </t>
  </si>
  <si>
    <t>from confined space</t>
  </si>
  <si>
    <t>Sawn formwork to sides and soffit of lintel</t>
  </si>
  <si>
    <t>Ditto, to edges of slab, 75 to 150mm wide</t>
  </si>
  <si>
    <t xml:space="preserve">Form 450 x 600 mm opening in 125mm slab, include for </t>
  </si>
  <si>
    <t>edge formwork</t>
  </si>
  <si>
    <t xml:space="preserve">Form 150 x 150mm opening in 230mm wall, include for </t>
  </si>
  <si>
    <t xml:space="preserve">12mm Diameter deformed high yield mild steel rod </t>
  </si>
  <si>
    <t>Hard drawn mild steel fabric reinforcement (Ref A142</t>
  </si>
  <si>
    <t>weighing 2.22kg/m2) in slabs</t>
  </si>
  <si>
    <t xml:space="preserve">350mm brick thick wall in loadbearing cement sand bricks, </t>
  </si>
  <si>
    <t>bedded and jointed in cement mortar (1:4) in English bond</t>
  </si>
  <si>
    <t xml:space="preserve">230mm brick thick buffer wall in loadbearing cement sand bricks, </t>
  </si>
  <si>
    <t xml:space="preserve">15mm Rendering (1:4) cement and sand finished with a </t>
  </si>
  <si>
    <t>steel trowel on internal faces of brick wall</t>
  </si>
  <si>
    <t xml:space="preserve">Build in end of 110mm pipe to one brick wall and make </t>
  </si>
  <si>
    <t>good rendering one side</t>
  </si>
  <si>
    <t xml:space="preserve">Medium duty coated cast iron manhole cover and frame </t>
  </si>
  <si>
    <t xml:space="preserve">to BS 497 Table 5, Grade C, 450 x 600mm clear opening </t>
  </si>
  <si>
    <t xml:space="preserve">and bed frame in cement mortar (1:3) and seal cover </t>
  </si>
  <si>
    <t>in heavy grease</t>
  </si>
  <si>
    <t xml:space="preserve">Extra over benching for forming 100mm diameter half </t>
  </si>
  <si>
    <t>round straight main channel, 600mm long</t>
  </si>
  <si>
    <t>Disposal chambers (2No)</t>
  </si>
  <si>
    <t>Excavate pit from reduced/natural ground level for disposal</t>
  </si>
  <si>
    <t>chamber, 0 to 1500mm deep</t>
  </si>
  <si>
    <t xml:space="preserve">Selected earth filling deposited and spread and </t>
  </si>
  <si>
    <t>compacted in 150mm layers, around chamber</t>
  </si>
  <si>
    <t>Remove excavated material from site</t>
  </si>
  <si>
    <t>Graded stone filling as filter media, backfilled around  chamber</t>
  </si>
  <si>
    <t>Plain in-situ concrete (Class 21N/mm2/20mm) in footing</t>
  </si>
  <si>
    <t xml:space="preserve">Reinforced vibrated in-situ concrete (Class 21N/mm2/ </t>
  </si>
  <si>
    <t>20mm) in 150mm thick suspended slab</t>
  </si>
  <si>
    <t>Ditto, to edge of slab circular on plan, 75 to 150mm wide</t>
  </si>
  <si>
    <t xml:space="preserve">Form 450 x 600mm opening in 125mm slab, include for </t>
  </si>
  <si>
    <t>weighing 2.22kg/m2 in slabs</t>
  </si>
  <si>
    <t xml:space="preserve">Half brickk wall honeycomb in loadbearing cement sand </t>
  </si>
  <si>
    <t xml:space="preserve">bricks, built circular on plan and bedded and jointed in </t>
  </si>
  <si>
    <t>cement mortar (1:4)</t>
  </si>
  <si>
    <t xml:space="preserve">Half brick wall in loadbearing cement sand bricks, ditto </t>
  </si>
  <si>
    <t>in stretcher bond</t>
  </si>
  <si>
    <t>steel trowel on external faces of brick wall</t>
  </si>
  <si>
    <t xml:space="preserve">Build in end of 110mm pipe to half brick wall and make </t>
  </si>
  <si>
    <t xml:space="preserve">and bed frame in cement mortar (1:3) and seal cover in </t>
  </si>
  <si>
    <t>heavy grease</t>
  </si>
  <si>
    <t>Percolating drains</t>
  </si>
  <si>
    <t xml:space="preserve">Excavate trench from reduced/natural ground level for </t>
  </si>
  <si>
    <t>percolating drains, 0 to 1500mm deep</t>
  </si>
  <si>
    <t xml:space="preserve">Selected earth filling, deposited and spread and </t>
  </si>
  <si>
    <t>compacted in 150mm layers, to top of drain</t>
  </si>
  <si>
    <t>Graded stone filling as filter media, backfilled around chamber</t>
  </si>
  <si>
    <t xml:space="preserve">20mm Crushed stone bedded backfill , backfilled </t>
  </si>
  <si>
    <t>around chamber</t>
  </si>
  <si>
    <t>110mm Diameter PVC with open joints and slotted</t>
  </si>
  <si>
    <t xml:space="preserve">  (3 x 40mm) at staggered centres around pipe, laid in </t>
  </si>
  <si>
    <t xml:space="preserve">  trench</t>
  </si>
  <si>
    <t xml:space="preserve">  "Bidim" filter cloth, laid on top of stone filling </t>
  </si>
  <si>
    <r>
      <rPr>
        <b/>
        <sz val="11"/>
        <rFont val="Arial"/>
        <family val="2"/>
      </rPr>
      <t xml:space="preserve">  </t>
    </r>
    <r>
      <rPr>
        <b/>
        <u/>
        <sz val="11"/>
        <rFont val="Arial"/>
        <family val="2"/>
      </rPr>
      <t>Testing</t>
    </r>
  </si>
  <si>
    <t xml:space="preserve">  Allow for testing all drainage works</t>
  </si>
  <si>
    <r>
      <rPr>
        <b/>
        <sz val="11"/>
        <rFont val="Arial"/>
        <family val="2"/>
      </rPr>
      <t xml:space="preserve"> </t>
    </r>
    <r>
      <rPr>
        <b/>
        <u/>
        <sz val="11"/>
        <rFont val="Arial"/>
        <family val="2"/>
      </rPr>
      <t>Sundries</t>
    </r>
  </si>
  <si>
    <t xml:space="preserve">         SFS/023/98                            6.7</t>
  </si>
  <si>
    <t xml:space="preserve">SFS/363/20  </t>
  </si>
  <si>
    <t>To summary</t>
  </si>
  <si>
    <t>WATER SERVICES</t>
  </si>
  <si>
    <r>
      <t xml:space="preserve">  </t>
    </r>
    <r>
      <rPr>
        <b/>
        <u/>
        <sz val="11"/>
        <rFont val="Arial"/>
        <family val="2"/>
      </rPr>
      <t>Trench Excavation</t>
    </r>
  </si>
  <si>
    <t xml:space="preserve">  at reduced/natural  ground level, 0 to 1500mm deep, average</t>
  </si>
  <si>
    <t xml:space="preserve">  Excavate trench for large diameter pipe, ditto</t>
  </si>
  <si>
    <r>
      <t xml:space="preserve"> </t>
    </r>
    <r>
      <rPr>
        <b/>
        <u/>
        <sz val="11"/>
        <rFont val="Arial"/>
        <family val="2"/>
      </rPr>
      <t>Pipework</t>
    </r>
  </si>
  <si>
    <t xml:space="preserve">  All pipes shall be IPS Threaded Union System galvanised </t>
  </si>
  <si>
    <t xml:space="preserve">  mild steel complying with BS 1325 and JASWIC R36 with</t>
  </si>
  <si>
    <t xml:space="preserve">  joints as described, fixed with and  including the relevant </t>
  </si>
  <si>
    <t xml:space="preserve">  pipe supports</t>
  </si>
  <si>
    <t xml:space="preserve">  All external underground fresh water pipes shall be high</t>
  </si>
  <si>
    <t xml:space="preserve">  density polyethylene (HDPE) and polypropylene random</t>
  </si>
  <si>
    <t xml:space="preserve"> copolymer (PPR) with screwed joints in the running lengths</t>
  </si>
  <si>
    <t xml:space="preserve">  The following from new water mains connections</t>
  </si>
  <si>
    <t xml:space="preserve">  (measured above) to elevated water tank and from </t>
  </si>
  <si>
    <t xml:space="preserve">  elevated water tank to buildings:-</t>
  </si>
  <si>
    <t xml:space="preserve">  With screwed joints</t>
  </si>
  <si>
    <t xml:space="preserve"> 15mm Diameter PPR pipe, laid in trench</t>
  </si>
  <si>
    <t xml:space="preserve"> 40mm Diameter HDPE pipe, ditto</t>
  </si>
  <si>
    <t xml:space="preserve">          Extra over pipework</t>
  </si>
  <si>
    <t xml:space="preserve">          40mm bend</t>
  </si>
  <si>
    <t xml:space="preserve">          Ditto, for 40 x 15mm Reducer</t>
  </si>
  <si>
    <t xml:space="preserve">          Ditto, for 40mm tee</t>
  </si>
  <si>
    <r>
      <t xml:space="preserve">  </t>
    </r>
    <r>
      <rPr>
        <b/>
        <u/>
        <sz val="11"/>
        <rFont val="Arial"/>
        <family val="2"/>
      </rPr>
      <t>Brassware</t>
    </r>
  </si>
  <si>
    <t xml:space="preserve">  15mm Diameter brass bib hose tap </t>
  </si>
  <si>
    <t xml:space="preserve">  15mm Diameter brass screwdown gate valve to</t>
  </si>
  <si>
    <t xml:space="preserve">  BS 1952</t>
  </si>
  <si>
    <t xml:space="preserve">  40mm Diameter, ditto</t>
  </si>
  <si>
    <r>
      <t xml:space="preserve">  </t>
    </r>
    <r>
      <rPr>
        <b/>
        <u/>
        <sz val="11"/>
        <rFont val="Arial"/>
        <family val="2"/>
      </rPr>
      <t>Connections to existing pipework</t>
    </r>
  </si>
  <si>
    <t xml:space="preserve">  Excavate, locate and expose existing 100mm diameter</t>
  </si>
  <si>
    <t xml:space="preserve">  water pipe from elevated water tank, cut pipe and make </t>
  </si>
  <si>
    <t xml:space="preserve">  new 100mm diameter "T" connection, include for all</t>
  </si>
  <si>
    <t xml:space="preserve">  necessary fittings, backfilling and removal of surplus </t>
  </si>
  <si>
    <t xml:space="preserve">  excavated material</t>
  </si>
  <si>
    <t>1</t>
  </si>
  <si>
    <r>
      <t xml:space="preserve">  </t>
    </r>
    <r>
      <rPr>
        <b/>
        <u/>
        <sz val="11"/>
        <rFont val="Arial"/>
        <family val="2"/>
      </rPr>
      <t>Densotape</t>
    </r>
  </si>
  <si>
    <t xml:space="preserve">  "Densotape" wrapped around 15mm diameter pipe</t>
  </si>
  <si>
    <t xml:space="preserve">  including bends, tees, fittings, etc</t>
  </si>
  <si>
    <t xml:space="preserve">  "Densotape" wrapped around 40mm diameter pipe</t>
  </si>
  <si>
    <t xml:space="preserve">  ditto</t>
  </si>
  <si>
    <r>
      <t xml:space="preserve"> </t>
    </r>
    <r>
      <rPr>
        <b/>
        <u/>
        <sz val="11"/>
        <rFont val="Arial"/>
        <family val="2"/>
      </rPr>
      <t xml:space="preserve"> Irrigation point manholes</t>
    </r>
  </si>
  <si>
    <t xml:space="preserve">  300 x 300 x 450mm Deep (internal size) manhole,</t>
  </si>
  <si>
    <t xml:space="preserve">  constructed with 100mm thick concrete bed </t>
  </si>
  <si>
    <t xml:space="preserve">  (Class 21N/mm2/20mm), 100mm concrete wall and </t>
  </si>
  <si>
    <t xml:space="preserve">  complete with 300 x 300mm lightweight manhole cover</t>
  </si>
  <si>
    <t xml:space="preserve">  and frame, set in mortar to top. Include for all excavation,</t>
  </si>
  <si>
    <t xml:space="preserve">  formwork, etc as required</t>
  </si>
  <si>
    <t>Allow for testing the foregoing cold water services</t>
  </si>
  <si>
    <r>
      <t xml:space="preserve">  </t>
    </r>
    <r>
      <rPr>
        <b/>
        <u/>
        <sz val="11"/>
        <rFont val="Arial"/>
        <family val="2"/>
      </rPr>
      <t>Provisional Sum</t>
    </r>
  </si>
  <si>
    <t xml:space="preserve">  Allow the Provisional Sum of K1,500,000.00  (One million five</t>
  </si>
  <si>
    <r>
      <t xml:space="preserve"> </t>
    </r>
    <r>
      <rPr>
        <sz val="11"/>
        <rFont val="Arial"/>
        <family val="2"/>
      </rPr>
      <t xml:space="preserve"> hundred thousand Kwacha) for additional work involved in water</t>
    </r>
  </si>
  <si>
    <t xml:space="preserve">  services to external works</t>
  </si>
  <si>
    <r>
      <rPr>
        <b/>
        <sz val="11"/>
        <rFont val="Arial"/>
        <family val="2"/>
      </rPr>
      <t xml:space="preserve"> </t>
    </r>
    <r>
      <rPr>
        <b/>
        <u/>
        <sz val="11"/>
        <rFont val="Arial"/>
        <family val="2"/>
      </rPr>
      <t>Underground cables</t>
    </r>
  </si>
  <si>
    <t xml:space="preserve"> 4.0mm2 x 2 core cable, laid underground</t>
  </si>
  <si>
    <t>Trench Excavation</t>
  </si>
  <si>
    <t>Manholes for Power, Telephone and Others (PTO) (7No)</t>
  </si>
  <si>
    <t>Plain in-situ concrete (Class 14N/mm2/20) in 100mm thick bed</t>
  </si>
  <si>
    <t>Allow for planking and strutting to side of excavations</t>
  </si>
  <si>
    <t>PROVISIONAL SUM</t>
  </si>
  <si>
    <t>Allow the provisional sum of K1,000,000.00 (One million</t>
  </si>
  <si>
    <t>Kwacha) for builder's work involved in external</t>
  </si>
  <si>
    <t>works</t>
  </si>
  <si>
    <t>SUMMARY - EXTERNAL WORKS</t>
  </si>
  <si>
    <t>Page No</t>
  </si>
  <si>
    <t xml:space="preserve"> SITE WORKS</t>
  </si>
  <si>
    <t xml:space="preserve"> ROADS AND CARPARKS</t>
  </si>
  <si>
    <t xml:space="preserve"> STONE PITCHING</t>
  </si>
  <si>
    <t xml:space="preserve"> GATE HOUSE</t>
  </si>
  <si>
    <t xml:space="preserve"> BOUNDARY WALLS AND ENTRANCE GATES</t>
  </si>
  <si>
    <t xml:space="preserve"> STORM WATER DRAINAGE</t>
  </si>
  <si>
    <t xml:space="preserve"> FOUL DRAINAGE</t>
  </si>
  <si>
    <t xml:space="preserve"> WATER SERVICES</t>
  </si>
  <si>
    <t xml:space="preserve"> ELECTRICAL SERVICES</t>
  </si>
  <si>
    <t>PRIME COST SUMS AND PROVISIONAL SUMS</t>
  </si>
  <si>
    <r>
      <rPr>
        <b/>
        <sz val="11"/>
        <rFont val="Arial"/>
        <family val="2"/>
      </rPr>
      <t xml:space="preserve">  </t>
    </r>
    <r>
      <rPr>
        <b/>
        <u/>
        <sz val="11"/>
        <rFont val="Arial"/>
        <family val="2"/>
      </rPr>
      <t>PRIME COST SUMS</t>
    </r>
  </si>
  <si>
    <r>
      <t xml:space="preserve">  Allow the Prime Cost Sum of </t>
    </r>
    <r>
      <rPr>
        <b/>
        <sz val="11"/>
        <rFont val="Arial"/>
        <family val="2"/>
      </rPr>
      <t xml:space="preserve">K95,000,000.00 (Ninety Five Million </t>
    </r>
  </si>
  <si>
    <r>
      <t xml:space="preserve">  Kwacha)</t>
    </r>
    <r>
      <rPr>
        <sz val="11"/>
        <rFont val="Arial"/>
        <family val="2"/>
      </rPr>
      <t xml:space="preserve"> for supply of 450kVA automatic standby generator </t>
    </r>
  </si>
  <si>
    <t xml:space="preserve">  Allow for profit</t>
  </si>
  <si>
    <t xml:space="preserve">  Allow for attendance</t>
  </si>
  <si>
    <r>
      <t xml:space="preserve">  Allow the Prime Cost Sum of </t>
    </r>
    <r>
      <rPr>
        <b/>
        <sz val="11"/>
        <rFont val="Arial"/>
        <family val="2"/>
      </rPr>
      <t xml:space="preserve">K30,000,000.00 (Thirty Million </t>
    </r>
  </si>
  <si>
    <r>
      <t xml:space="preserve">  Kwacha)</t>
    </r>
    <r>
      <rPr>
        <sz val="11"/>
        <rFont val="Arial"/>
        <family val="2"/>
      </rPr>
      <t xml:space="preserve"> for supply and installation of local area network (LAN)</t>
    </r>
  </si>
  <si>
    <r>
      <t xml:space="preserve">  Allow the Prime Cost Sum of </t>
    </r>
    <r>
      <rPr>
        <b/>
        <sz val="11"/>
        <rFont val="Arial"/>
        <family val="2"/>
      </rPr>
      <t xml:space="preserve">K15,000,000.00 (Fifteen Million </t>
    </r>
  </si>
  <si>
    <r>
      <t xml:space="preserve">  Kwacha)</t>
    </r>
    <r>
      <rPr>
        <sz val="11"/>
        <rFont val="Arial"/>
        <family val="2"/>
      </rPr>
      <t xml:space="preserve"> for supply and installation of blinds</t>
    </r>
  </si>
  <si>
    <r>
      <t xml:space="preserve">  Allow the Prime Cost Sum of </t>
    </r>
    <r>
      <rPr>
        <b/>
        <sz val="11"/>
        <rFont val="Arial"/>
        <family val="2"/>
      </rPr>
      <t xml:space="preserve">K5,000,000.00 (Five Million </t>
    </r>
  </si>
  <si>
    <r>
      <t xml:space="preserve">  Kwacha)</t>
    </r>
    <r>
      <rPr>
        <sz val="11"/>
        <rFont val="Arial"/>
        <family val="2"/>
      </rPr>
      <t xml:space="preserve"> for supply and installation of signage</t>
    </r>
  </si>
  <si>
    <r>
      <t xml:space="preserve">  Allow the Prime Cost Sum of </t>
    </r>
    <r>
      <rPr>
        <b/>
        <sz val="11"/>
        <rFont val="Arial"/>
        <family val="2"/>
      </rPr>
      <t xml:space="preserve">K70,000,000.00 (Seventy Million </t>
    </r>
  </si>
  <si>
    <r>
      <t xml:space="preserve">  Kwacha)</t>
    </r>
    <r>
      <rPr>
        <sz val="11"/>
        <rFont val="Arial"/>
        <family val="2"/>
      </rPr>
      <t xml:space="preserve"> for supply and installation of acces control, CCTV and</t>
    </r>
  </si>
  <si>
    <t xml:space="preserve">  security alarm</t>
  </si>
  <si>
    <r>
      <t xml:space="preserve">  Allow the Prime Cost Sum of </t>
    </r>
    <r>
      <rPr>
        <b/>
        <sz val="11"/>
        <rFont val="Arial"/>
        <family val="2"/>
      </rPr>
      <t xml:space="preserve">K10,000,000.00 (Ten Million </t>
    </r>
  </si>
  <si>
    <r>
      <t xml:space="preserve">  Kwacha)</t>
    </r>
    <r>
      <rPr>
        <sz val="11"/>
        <rFont val="Arial"/>
        <family val="2"/>
      </rPr>
      <t xml:space="preserve"> for supply and installation of telephone and PABX</t>
    </r>
  </si>
  <si>
    <t>U</t>
  </si>
  <si>
    <t xml:space="preserve">SFS/363/20                                                                       </t>
  </si>
  <si>
    <t>PRIME COST AND PROVISIONAL</t>
  </si>
  <si>
    <t>SUMS</t>
  </si>
  <si>
    <r>
      <t xml:space="preserve">  Kwacha)</t>
    </r>
    <r>
      <rPr>
        <sz val="11"/>
        <rFont val="Arial"/>
        <family val="2"/>
      </rPr>
      <t xml:space="preserve"> for supply and installation of fire detection</t>
    </r>
  </si>
  <si>
    <r>
      <t xml:space="preserve">  Kwacha)</t>
    </r>
    <r>
      <rPr>
        <sz val="11"/>
        <rFont val="Arial"/>
        <family val="2"/>
      </rPr>
      <t xml:space="preserve"> for supply and installation of stainless steel barustrade</t>
    </r>
  </si>
  <si>
    <r>
      <t xml:space="preserve">  Allow the Prime Cost Sum of </t>
    </r>
    <r>
      <rPr>
        <b/>
        <sz val="11"/>
        <rFont val="Arial"/>
        <family val="2"/>
      </rPr>
      <t xml:space="preserve">K20,000,000.00 (Twenty Million </t>
    </r>
  </si>
  <si>
    <r>
      <t xml:space="preserve">  Kwacha)</t>
    </r>
    <r>
      <rPr>
        <sz val="11"/>
        <rFont val="Arial"/>
        <family val="2"/>
      </rPr>
      <t xml:space="preserve"> for supply and installation of uninterupted power supply</t>
    </r>
  </si>
  <si>
    <t>SUMMARY - OFFICES AND CONCERENCE CENTRE</t>
  </si>
  <si>
    <t xml:space="preserve"> PRELIMINARIES</t>
  </si>
  <si>
    <t xml:space="preserve"> OFFICE BLOCK 1</t>
  </si>
  <si>
    <t xml:space="preserve"> OFFICE BLOCK 2</t>
  </si>
  <si>
    <t xml:space="preserve"> CONFERENCE CENTRE</t>
  </si>
  <si>
    <t xml:space="preserve"> EXTERNAL WORKS</t>
  </si>
  <si>
    <t xml:space="preserve"> PRIME COST AND PROVISIONAL SUMS</t>
  </si>
  <si>
    <t>Contingencies</t>
  </si>
  <si>
    <r>
      <t>Allow the Provisional Sum of 10</t>
    </r>
    <r>
      <rPr>
        <b/>
        <sz val="12"/>
        <rFont val="Arial"/>
        <family val="2"/>
      </rPr>
      <t xml:space="preserve">% </t>
    </r>
    <r>
      <rPr>
        <sz val="12"/>
        <rFont val="Arial"/>
        <family val="2"/>
      </rPr>
      <t xml:space="preserve"> for contingencies to </t>
    </r>
  </si>
  <si>
    <t xml:space="preserve">be used at the directive of the Architect/Supervising Officer </t>
  </si>
  <si>
    <t>and deduct in whole or in part if not required</t>
  </si>
  <si>
    <t>VALUE ADDED TAX</t>
  </si>
  <si>
    <t>ADD: 16.5% VAT</t>
  </si>
  <si>
    <t>NCIC LEVY</t>
  </si>
  <si>
    <t xml:space="preserve"> ADD: NCIC Levy (1%)</t>
  </si>
  <si>
    <t xml:space="preserve">TOTAL </t>
  </si>
  <si>
    <t>MK</t>
  </si>
  <si>
    <t xml:space="preserve">SFS/363/20                                                                     </t>
  </si>
  <si>
    <r>
      <t xml:space="preserve">  Kwacha)</t>
    </r>
    <r>
      <rPr>
        <sz val="11"/>
        <rFont val="Arial"/>
        <family val="2"/>
      </rPr>
      <t xml:space="preserve"> for supply and installation of counters, shelves, kitchen unit</t>
    </r>
  </si>
  <si>
    <t xml:space="preserve">  Circuit DB/GF1 - R6 (5.5mm2 RG)</t>
  </si>
  <si>
    <t xml:space="preserve">  Circuit DB/GF1 - Y6 (5.5mm2 RG)</t>
  </si>
  <si>
    <t xml:space="preserve">  Circuit DB/GF1 - B6 (5.5mm2 RG)</t>
  </si>
  <si>
    <t xml:space="preserve">  Circuit DB/GF1 - R7 (5.5mm2 RG)</t>
  </si>
  <si>
    <t xml:space="preserve">  Circuit DB/GF1 - B7 (5.5mm2 RG)</t>
  </si>
  <si>
    <t xml:space="preserve">  Circuit DB/GF1 - R8 (5.5mm2 RG)</t>
  </si>
  <si>
    <t xml:space="preserve">  Circuit DB/GF1 - Y8 (5.5mm2 RG)</t>
  </si>
  <si>
    <t xml:space="preserve">  Circuit DB/GF1 - B8 (5.5mm2 RG)</t>
  </si>
  <si>
    <t xml:space="preserve">  Circuit DB/GF1 - R9 (5.5mm2 RD)</t>
  </si>
  <si>
    <t xml:space="preserve">  Circuit DB/GF - B9 (5.5mm2 RD)</t>
  </si>
  <si>
    <t xml:space="preserve">  Circuit DB/GF1 - R10 (5.5mm2 RD)</t>
  </si>
  <si>
    <t xml:space="preserve">  Circuit DBAC/GF1 - R1 (5.0mm2 RD)</t>
  </si>
  <si>
    <t xml:space="preserve">  Circuit DBAC/GF1 - Y1 (5.0mm2 RD)</t>
  </si>
  <si>
    <t xml:space="preserve">  Circuit DBAC/GF1 - B1 (5.0mm2 RD)</t>
  </si>
  <si>
    <t xml:space="preserve">  Circuit DBAC/GF1 - R2 (5.0mm2 RD)</t>
  </si>
  <si>
    <t xml:space="preserve">  Circuit DBAC/GF1 - Y2 (5.0mm2 RD)</t>
  </si>
  <si>
    <t xml:space="preserve">  Circuit DBAC/GF1 - B2 (5.0mm2 RD)</t>
  </si>
  <si>
    <t xml:space="preserve">  Circuit DBAC/GF1 - R3 (5.0mm2 RD)</t>
  </si>
  <si>
    <t xml:space="preserve">  Circuit DBAC/GF1 - Y3 (5.0mm2 RD)</t>
  </si>
  <si>
    <t xml:space="preserve">  Circuit DBAC/GF1 - B3 (5.0mm2 RD)</t>
  </si>
  <si>
    <t xml:space="preserve">  Circuit DBAC/GF1 - R4 (5.0mm2 RD)</t>
  </si>
  <si>
    <t xml:space="preserve">  Circuit DBAC/GF1 - Y4 (5.0mm2 RD)</t>
  </si>
  <si>
    <t xml:space="preserve">  Circuit DBCMP/GF1 - R1 (5.5mm2 RG)</t>
  </si>
  <si>
    <t xml:space="preserve">  Circuit DBCMP/GF1 - R2 (5.5mm2 RG)</t>
  </si>
  <si>
    <t xml:space="preserve">  Circuit DBCMP/GF1 - R3 (5.5mm2 RG)</t>
  </si>
  <si>
    <t xml:space="preserve">  Circuit DBCMP/GF1 - R4 (5.5mm2 RG)</t>
  </si>
  <si>
    <t xml:space="preserve">  Circuit DBCMP/GF1 - R5 (5.5mm2 RG)</t>
  </si>
  <si>
    <t xml:space="preserve">  Circuit DBCMP/GF1 - R6 (5.5mm2 RG)</t>
  </si>
  <si>
    <t xml:space="preserve">  Circuit DBCMP/GF1 - R7 (5.5mm2 RG)</t>
  </si>
  <si>
    <t xml:space="preserve">  Circuit DB/GF2 - R7 (5.5mm2 RG)</t>
  </si>
  <si>
    <t xml:space="preserve">  Circuit DB/GF2 - Y7 (5.5mm2 RG)</t>
  </si>
  <si>
    <t xml:space="preserve">  Circuit DB/GF2 - B7 (5.5mm2 RG)</t>
  </si>
  <si>
    <t xml:space="preserve">  Circuit DB/GF2 - R8 (5.5mm2 RG)</t>
  </si>
  <si>
    <t xml:space="preserve">  Circuit DB/GF2 - Y8 (5.5mm2 RG)</t>
  </si>
  <si>
    <t xml:space="preserve">  Circuit DB/GF2 - B8 (5.5mm2 RG)</t>
  </si>
  <si>
    <t xml:space="preserve">  Circuit DB/GF2 - R9 (5.5mm2 RG)</t>
  </si>
  <si>
    <t xml:space="preserve">  Circuit DB/GF2 - Y9 (5.5mm2 RG)</t>
  </si>
  <si>
    <t xml:space="preserve">  Circuit DB/GF2 - B9 (5.5mm2 RG)</t>
  </si>
  <si>
    <t xml:space="preserve">  Circuit DB/GF2 - R10 (5.5mm2 RD)</t>
  </si>
  <si>
    <t xml:space="preserve">  Circuit DB/GF2 - Y10 (5.5mm2 RD)</t>
  </si>
  <si>
    <t xml:space="preserve">  Circuit DB/GF2 - B10 (5.5mm2 RD)</t>
  </si>
  <si>
    <t xml:space="preserve">  Circuit DB/GF2 - R11 (5.5mm2 RD)</t>
  </si>
  <si>
    <t xml:space="preserve">  Circuit DB/GF2 - Y11 (5.5mm2 RD)</t>
  </si>
  <si>
    <t xml:space="preserve">  Circuit DBAC/GF2 - R1 (5.0mm2 RD)</t>
  </si>
  <si>
    <t xml:space="preserve">  Circuit DBAC/GF2 - Y1 (5.0mm2 RD)</t>
  </si>
  <si>
    <t xml:space="preserve">  Circuit DBAC/GF2 - B1 (5.0mm2 RD)</t>
  </si>
  <si>
    <t xml:space="preserve">  Circuit DBAC/GF2 - Y2 (5.0mm2 RD)</t>
  </si>
  <si>
    <t xml:space="preserve">  Circuit DBAC/GF2 - B2 (5.0mm2 RD)</t>
  </si>
  <si>
    <t xml:space="preserve">  Circuit DBAC/GF2 - R3 (5.0mm2 RD)</t>
  </si>
  <si>
    <t xml:space="preserve">  Circuit DBAC/GF2 - Y3 (5.0mm2 RD)</t>
  </si>
  <si>
    <t xml:space="preserve">  Circuit DBAC/GF2 - B3 (5.0mm2 RD)</t>
  </si>
  <si>
    <t xml:space="preserve">  Circuit DBAC/GF2 - R4 (5.0mm2 RD)</t>
  </si>
  <si>
    <t xml:space="preserve">  Circuit DBAC/GF2 - Y4 (5.0mm2 RD)</t>
  </si>
  <si>
    <t xml:space="preserve">  Circuit DBAC/GF2 - B4 (5.0mm2 RD)</t>
  </si>
  <si>
    <t xml:space="preserve">  Circuit DBCMP/GF2 - R1 (5.5mm2 RG)</t>
  </si>
  <si>
    <t xml:space="preserve">  Circuit DBCMP/GF2 - R2 (5.5mm2 RG)</t>
  </si>
  <si>
    <t xml:space="preserve">  Circuit DBCMP/GF2 - R3 (5.5mm2 RG)</t>
  </si>
  <si>
    <t xml:space="preserve">  Circuit DBCMP/GF2 - R4 (5.5mm2 RG)</t>
  </si>
  <si>
    <t xml:space="preserve">  Circuit DBCMP/GF2 - R5 (5.5mm2 RG)</t>
  </si>
  <si>
    <t xml:space="preserve">  Circuit DBCMP/GF2 - R6 (5.5mm2 RG)</t>
  </si>
  <si>
    <t xml:space="preserve">  Circuit DBCMP/GF2 - R7 (5.5mm2 RG)</t>
  </si>
  <si>
    <t xml:space="preserve">  Circuit DBCMP/GF2 - R8 (5.5mm2 RG)</t>
  </si>
  <si>
    <t xml:space="preserve">  Circuit DBCMP/GF2 - R9 (5.5mm2 RG)</t>
  </si>
  <si>
    <t xml:space="preserve">  Circuit DB/FF - R6 (5.5mm2 RG)</t>
  </si>
  <si>
    <t xml:space="preserve">  Circuit DB/FF - Y6 (5.5mm2 RG)</t>
  </si>
  <si>
    <t xml:space="preserve">  Circuit DB/FF - B6 (5.5mm2 RG)</t>
  </si>
  <si>
    <t xml:space="preserve">  Circuit DB/FF - R7 (5.5mm2 RG)</t>
  </si>
  <si>
    <t xml:space="preserve">  Circuit DB/FF - R8 (5.5mm2 RG)</t>
  </si>
  <si>
    <t xml:space="preserve">  Circuit DB/FF - B8 (5.5mm2 RG)</t>
  </si>
  <si>
    <t xml:space="preserve">  Circuit DBAC/FF - R1 (5.0mm2 RD)</t>
  </si>
  <si>
    <t xml:space="preserve">  Circuit DBAC/FF - Y1 (5.0mm2 RD)</t>
  </si>
  <si>
    <t xml:space="preserve">  Circuit DBAC/FF - B1 (5.0mm2 RD)</t>
  </si>
  <si>
    <t xml:space="preserve">  Circuit DBAC/FF - R2 (5.0mm2 RD)</t>
  </si>
  <si>
    <t xml:space="preserve">  Circuit DBAC/FF - Y2 (5.0mm2 RD)</t>
  </si>
  <si>
    <t xml:space="preserve">  Circuit DBAC/FF - B2 (5.0mm2 RD)</t>
  </si>
  <si>
    <t xml:space="preserve">  Circuit DBCMP/FF - R1 (5.5mm2 RG)</t>
  </si>
  <si>
    <t xml:space="preserve">  Circuit DBCMP/FF - R2 (5.5mm2 RG)</t>
  </si>
  <si>
    <t xml:space="preserve">  Circuit DBCMP/FF - R3 (5.5mm2 RG)</t>
  </si>
  <si>
    <t xml:space="preserve">  Circuit DBCMP/FF - R4 (5.5mm2 RG)</t>
  </si>
  <si>
    <t xml:space="preserve">  Circuit DBCMP/FF - R5 (5.5mm2 RG)</t>
  </si>
  <si>
    <t xml:space="preserve">  Circuit DBCMP/FF - R6 (5.5mm2 RG)</t>
  </si>
  <si>
    <t xml:space="preserve">  Circuit DBCMP/FF - R7 (5.5mm2 RG)</t>
  </si>
  <si>
    <t xml:space="preserve">  Circuit DBCMP/FF - R8 (5.5mm2 RG)</t>
  </si>
  <si>
    <t xml:space="preserve">   1 x 15.6W LED Square bulkhead with grid made of die cast </t>
  </si>
  <si>
    <t xml:space="preserve">   1 x 15.5W LED Decorative wall light with glass shed as R &amp; S RSA </t>
  </si>
  <si>
    <t xml:space="preserve">    Allow to wire in 5.5mm2 CU/PVC single core sheathed </t>
  </si>
  <si>
    <t xml:space="preserve">    Allow to wire in 5.5mm2 CU/PVC single core </t>
  </si>
  <si>
    <t xml:space="preserve">     Allow to wire in 5.5mm2 CU/PVC single core </t>
  </si>
  <si>
    <t xml:space="preserve">  Columns (Provisional)</t>
  </si>
  <si>
    <t>200mm Thick ramp slab</t>
  </si>
  <si>
    <t xml:space="preserve">  Sides of columns (Provisional)</t>
  </si>
  <si>
    <t>Edge of ramp, 150 to 225mm wide</t>
  </si>
  <si>
    <t xml:space="preserve">  200mm Thick blockwall in stretcher bond and reinforced</t>
  </si>
  <si>
    <t>FRAME/UPPER FLOORS</t>
  </si>
  <si>
    <r>
      <t xml:space="preserve">  </t>
    </r>
    <r>
      <rPr>
        <b/>
        <u/>
        <sz val="12"/>
        <rFont val="Arial"/>
        <family val="2"/>
      </rPr>
      <t>Reinforced vibrated in-situ concrete (Class</t>
    </r>
  </si>
  <si>
    <r>
      <t xml:space="preserve">  </t>
    </r>
    <r>
      <rPr>
        <b/>
        <u/>
        <sz val="12"/>
        <rFont val="Arial"/>
        <family val="2"/>
      </rPr>
      <t>21N/mm</t>
    </r>
    <r>
      <rPr>
        <b/>
        <u/>
        <vertAlign val="superscript"/>
        <sz val="12"/>
        <rFont val="Arial"/>
        <family val="2"/>
      </rPr>
      <t>2</t>
    </r>
    <r>
      <rPr>
        <b/>
        <u/>
        <sz val="12"/>
        <rFont val="Arial"/>
        <family val="2"/>
      </rPr>
      <t>/20mm)</t>
    </r>
  </si>
  <si>
    <t xml:space="preserve"> Columns</t>
  </si>
  <si>
    <t xml:space="preserve"> Downstand Beams</t>
  </si>
  <si>
    <t xml:space="preserve"> 150mm Thick slab</t>
  </si>
  <si>
    <r>
      <rPr>
        <b/>
        <sz val="12"/>
        <rFont val="Arial"/>
        <family val="2"/>
      </rPr>
      <t xml:space="preserve">  </t>
    </r>
    <r>
      <rPr>
        <b/>
        <u/>
        <sz val="12"/>
        <rFont val="Arial"/>
        <family val="2"/>
      </rPr>
      <t>Sawn formwork</t>
    </r>
  </si>
  <si>
    <t xml:space="preserve">  Sides of columns</t>
  </si>
  <si>
    <t xml:space="preserve">  Sides and soffits of beams</t>
  </si>
  <si>
    <t xml:space="preserve">  Edge of slab, 150 to 200mm wide</t>
  </si>
  <si>
    <r>
      <rPr>
        <b/>
        <sz val="12"/>
        <rFont val="Arial"/>
        <family val="2"/>
      </rPr>
      <t xml:space="preserve">  </t>
    </r>
    <r>
      <rPr>
        <b/>
        <u/>
        <sz val="12"/>
        <rFont val="Arial"/>
        <family val="2"/>
      </rPr>
      <t>Reinforcement (provisional)</t>
    </r>
  </si>
  <si>
    <t xml:space="preserve">  8mm Diameter mild steel rod reinforcement</t>
  </si>
  <si>
    <t xml:space="preserve">  10mm Diameter deformed high yield mild steel</t>
  </si>
  <si>
    <t xml:space="preserve">  rod reinforcement</t>
  </si>
  <si>
    <t xml:space="preserve">  12mm Diameter, ditto</t>
  </si>
  <si>
    <t xml:space="preserve">  16mm Diameter, ditto</t>
  </si>
  <si>
    <t xml:space="preserve">  20mm Diameter, ditto</t>
  </si>
  <si>
    <t xml:space="preserve">  25mm Diameter, ditto</t>
  </si>
  <si>
    <t xml:space="preserve">  32mm Diameter, ditto</t>
  </si>
  <si>
    <t xml:space="preserve">  0.56mm Thick  (24 guage) "Chromadek" IBR profile prefinished steel </t>
  </si>
  <si>
    <t>STAIRS</t>
  </si>
  <si>
    <t xml:space="preserve">  Note :  Wall, Floor and Ceiling Finishes are measured</t>
  </si>
  <si>
    <t xml:space="preserve">              under separate sections</t>
  </si>
  <si>
    <r>
      <t xml:space="preserve">  </t>
    </r>
    <r>
      <rPr>
        <b/>
        <u/>
        <sz val="11"/>
        <rFont val="Arial"/>
        <family val="2"/>
      </rPr>
      <t>Reinforced vibrated in-situ concrete (Class</t>
    </r>
  </si>
  <si>
    <r>
      <t xml:space="preserve">  </t>
    </r>
    <r>
      <rPr>
        <b/>
        <u/>
        <sz val="11"/>
        <rFont val="Arial"/>
        <family val="2"/>
      </rPr>
      <t>25N/mm</t>
    </r>
    <r>
      <rPr>
        <b/>
        <u/>
        <vertAlign val="superscript"/>
        <sz val="11"/>
        <rFont val="Arial"/>
        <family val="2"/>
      </rPr>
      <t>2</t>
    </r>
    <r>
      <rPr>
        <b/>
        <u/>
        <sz val="11"/>
        <rFont val="Arial"/>
        <family val="2"/>
      </rPr>
      <t>/20mm)</t>
    </r>
  </si>
  <si>
    <t xml:space="preserve">  Stair flights</t>
  </si>
  <si>
    <t xml:space="preserve">  175mm Thick landing slab</t>
  </si>
  <si>
    <r>
      <rPr>
        <b/>
        <sz val="11"/>
        <rFont val="Arial"/>
        <family val="2"/>
      </rPr>
      <t xml:space="preserve">  </t>
    </r>
    <r>
      <rPr>
        <b/>
        <u/>
        <sz val="11"/>
        <rFont val="Arial"/>
        <family val="2"/>
      </rPr>
      <t xml:space="preserve">Sawn formwork including all back propping and </t>
    </r>
  </si>
  <si>
    <r>
      <rPr>
        <b/>
        <sz val="11"/>
        <rFont val="Arial"/>
        <family val="2"/>
      </rPr>
      <t xml:space="preserve">  </t>
    </r>
    <r>
      <rPr>
        <b/>
        <u/>
        <sz val="11"/>
        <rFont val="Arial"/>
        <family val="2"/>
      </rPr>
      <t>formwork as required</t>
    </r>
  </si>
  <si>
    <t xml:space="preserve">  Sloping soffit of stair flights</t>
  </si>
  <si>
    <t xml:space="preserve">  Soffit of landing slab</t>
  </si>
  <si>
    <t xml:space="preserve">  Sides of risers, 75 to 150mm wide</t>
  </si>
  <si>
    <t xml:space="preserve">  Stair string, 225mm wide, include for cutting to</t>
  </si>
  <si>
    <t xml:space="preserve">  profile of treads and risers</t>
  </si>
  <si>
    <r>
      <t xml:space="preserve">  </t>
    </r>
    <r>
      <rPr>
        <b/>
        <u/>
        <sz val="11"/>
        <rFont val="Arial"/>
        <family val="2"/>
      </rPr>
      <t>Reinforcement (provisional)</t>
    </r>
  </si>
  <si>
    <t xml:space="preserve">  12mm Diameter deformed high yield mild steel rod</t>
  </si>
  <si>
    <t xml:space="preserve">  reinforcement  </t>
  </si>
  <si>
    <r>
      <t xml:space="preserve">  </t>
    </r>
    <r>
      <rPr>
        <b/>
        <u/>
        <sz val="11"/>
        <color indexed="8"/>
        <rFont val="Arial"/>
        <family val="2"/>
      </rPr>
      <t>Metalwork (provisional)</t>
    </r>
  </si>
  <si>
    <t xml:space="preserve">  The following in mild steel stair balustrade</t>
  </si>
  <si>
    <t xml:space="preserve">  50mm Diameter balusters, each </t>
  </si>
  <si>
    <t xml:space="preserve">  1000mm long with one ragged end and include for </t>
  </si>
  <si>
    <t xml:space="preserve">  pocket</t>
  </si>
  <si>
    <t xml:space="preserve">  50mm Diameter balusters, each 100mm long, </t>
  </si>
  <si>
    <t xml:space="preserve">  one ragged end and fixed to concrete </t>
  </si>
  <si>
    <t xml:space="preserve">  32mm Diameter intermediate rail welded to </t>
  </si>
  <si>
    <t xml:space="preserve">  RHS balusters</t>
  </si>
  <si>
    <t xml:space="preserve">  63mm Diameter handrail welded to RHS balusters</t>
  </si>
  <si>
    <t xml:space="preserve">  Welded raking mitred angle on 63mm diameter rail</t>
  </si>
  <si>
    <r>
      <t xml:space="preserve">Allow the provisional sum of </t>
    </r>
    <r>
      <rPr>
        <b/>
        <sz val="12"/>
        <rFont val="Arial"/>
        <family val="2"/>
      </rPr>
      <t>K3,000,000.00 (Three Million Kwacha)</t>
    </r>
  </si>
  <si>
    <t>for unforeseen work to Stairs</t>
  </si>
  <si>
    <t xml:space="preserve"> 220mm Thick, ditto</t>
  </si>
  <si>
    <t xml:space="preserve"> Ditto, 220mm wide, ditto</t>
  </si>
  <si>
    <t>BREEZE BLOCKS</t>
  </si>
  <si>
    <t xml:space="preserve">Cement and sand (1:2) breeze blocks, bedded, </t>
  </si>
  <si>
    <t>jointed and pointed in cement mortar (1:3)</t>
  </si>
  <si>
    <t>200mm Thick wall within block wall (OW6)</t>
  </si>
  <si>
    <t xml:space="preserve">  65 x 200 x 3284mm Long sill, once splayed,once rebated </t>
  </si>
  <si>
    <t xml:space="preserve">  65 x 200 x 1500mm Long sill, ditto</t>
  </si>
  <si>
    <t xml:space="preserve">  Purpose made metal door frame, size 840 x 2030mm</t>
  </si>
  <si>
    <t xml:space="preserve">  one pair of 100mm long butt hinges (OD4) </t>
  </si>
  <si>
    <t xml:space="preserve">  Ditto, size 900 x 2400mm overall with fanlight, suitable for </t>
  </si>
  <si>
    <t xml:space="preserve">  110mm blockwork, ditto (OD3)</t>
  </si>
  <si>
    <t xml:space="preserve">  200mm blockwork, ditto (GHD1)</t>
  </si>
  <si>
    <t xml:space="preserve">  900 x 2400mm High overall size window comprising </t>
  </si>
  <si>
    <t xml:space="preserve">  4No full width transomes, 2No fixed lights and 3No top hung</t>
  </si>
  <si>
    <t xml:space="preserve">  opening light complete with necessary ironmongery</t>
  </si>
  <si>
    <t xml:space="preserve">  to opening lights and 6.3mm frosted glass (OW4)</t>
  </si>
  <si>
    <t xml:space="preserve">  890 x 1485mm High overall size window comprising </t>
  </si>
  <si>
    <t xml:space="preserve">  2No full width transomes, 1No fixed light and 2No top  </t>
  </si>
  <si>
    <t xml:space="preserve">  hang opening lights complete with necessary ironmongery</t>
  </si>
  <si>
    <t xml:space="preserve">  to opening lights and 6.3mm frosted glass (OW7)</t>
  </si>
  <si>
    <t xml:space="preserve">  600 x 940mm High overall size window comprising </t>
  </si>
  <si>
    <t xml:space="preserve">  1No full width transome, 1No fixed light and 1No top  </t>
  </si>
  <si>
    <t xml:space="preserve">  hung opening light complete with necessary ironmongery</t>
  </si>
  <si>
    <t xml:space="preserve">  to opening lights and 6.3mm frosted glass (OW5)</t>
  </si>
  <si>
    <t xml:space="preserve"> 1No full width transome, 1No. full length mullion 2No fixed light  </t>
  </si>
  <si>
    <t xml:space="preserve">  and 2No top hung opening light complete with necessary</t>
  </si>
  <si>
    <t xml:space="preserve">  ironmongery to opening lights and 6.3mm clear glass (GHW1)</t>
  </si>
  <si>
    <t xml:space="preserve">  3284 x 750mm High overall size window comprising </t>
  </si>
  <si>
    <t xml:space="preserve">  3No full length mullion, 2No fixed light and 2No top  </t>
  </si>
  <si>
    <t xml:space="preserve">  hang opening light complete with necessary ironmongery</t>
  </si>
  <si>
    <t xml:space="preserve">  to opening lights and 6.3mm frosted glass (OW3)</t>
  </si>
  <si>
    <t>Metal door frames</t>
  </si>
  <si>
    <r>
      <rPr>
        <b/>
        <sz val="12"/>
        <rFont val="Arial"/>
        <family val="2"/>
      </rPr>
      <t xml:space="preserve">  </t>
    </r>
    <r>
      <rPr>
        <b/>
        <u/>
        <sz val="12"/>
        <rFont val="Arial"/>
        <family val="2"/>
      </rPr>
      <t xml:space="preserve">Prepare and apply two coats of styrene acrylic </t>
    </r>
  </si>
  <si>
    <r>
      <rPr>
        <b/>
        <sz val="12"/>
        <rFont val="Arial"/>
        <family val="2"/>
      </rPr>
      <t xml:space="preserve">  </t>
    </r>
    <r>
      <rPr>
        <b/>
        <u/>
        <sz val="12"/>
        <rFont val="Arial"/>
        <family val="2"/>
      </rPr>
      <t>brick sealer on</t>
    </r>
  </si>
  <si>
    <t xml:space="preserve">  Breeze block walls</t>
  </si>
  <si>
    <r>
      <t xml:space="preserve">  Allow the provisional sum of </t>
    </r>
    <r>
      <rPr>
        <b/>
        <sz val="12"/>
        <rFont val="Arial"/>
        <family val="2"/>
      </rPr>
      <t xml:space="preserve">MK500,000.00 (Five hundred </t>
    </r>
  </si>
  <si>
    <r>
      <t xml:space="preserve"> </t>
    </r>
    <r>
      <rPr>
        <b/>
        <sz val="12"/>
        <rFont val="Arial"/>
        <family val="2"/>
      </rPr>
      <t xml:space="preserve"> Kwacha)</t>
    </r>
    <r>
      <rPr>
        <sz val="12"/>
        <rFont val="Arial"/>
        <family val="2"/>
      </rPr>
      <t xml:space="preserve"> for additional ironmongery</t>
    </r>
  </si>
  <si>
    <t xml:space="preserve">  35mm Thick to concrete slab to receive carpet tiles</t>
  </si>
  <si>
    <r>
      <t xml:space="preserve">  </t>
    </r>
    <r>
      <rPr>
        <b/>
        <u/>
        <sz val="12"/>
        <rFont val="Arial"/>
        <family val="2"/>
      </rPr>
      <t>CARPET</t>
    </r>
  </si>
  <si>
    <t xml:space="preserve">  10 x 600 x 600mm Belgotex Heavy duty foam backed carpet tiles,</t>
  </si>
  <si>
    <t xml:space="preserve">  adhesive fixed in accordance with the manufacturer's</t>
  </si>
  <si>
    <t xml:space="preserve">  instructions to screeded floors</t>
  </si>
  <si>
    <r>
      <t xml:space="preserve">  </t>
    </r>
    <r>
      <rPr>
        <b/>
        <u/>
        <sz val="12"/>
        <rFont val="Arial"/>
        <family val="2"/>
      </rPr>
      <t xml:space="preserve">Washdown and clean </t>
    </r>
  </si>
  <si>
    <t xml:space="preserve">  Vacuum clean carpet upon completion</t>
  </si>
  <si>
    <t>Framing</t>
  </si>
  <si>
    <t>Unless otherwise stated all timber is treated sawn</t>
  </si>
  <si>
    <t>softwood</t>
  </si>
  <si>
    <t>50 x 50mm Brandering</t>
  </si>
  <si>
    <t>Ditto, fixed to blockwork/concrete</t>
  </si>
  <si>
    <t>JOINERY</t>
  </si>
  <si>
    <t>Panelling</t>
  </si>
  <si>
    <t>4mm Nulite ceiling board fixed to timber framed ceiling</t>
  </si>
  <si>
    <t>in accordance with the manufacturers instructions</t>
  </si>
  <si>
    <t xml:space="preserve">             Extra over Nulite ceiling board for 600 x 600mm</t>
  </si>
  <si>
    <t xml:space="preserve">             access panel,include trimming opening with </t>
  </si>
  <si>
    <t xml:space="preserve">             50 x 50mm frame and 15 x 50mm architrave</t>
  </si>
  <si>
    <t>Battens</t>
  </si>
  <si>
    <t>38 x 38mm softwood cornice,once splayed,twice rebated,</t>
  </si>
  <si>
    <t>fixed to blockwork/concrete</t>
  </si>
  <si>
    <t>Nulite ceiling boarding</t>
  </si>
  <si>
    <t xml:space="preserve">SFS/360/20                                </t>
  </si>
  <si>
    <t>Prepare and apply one thinned coat and three</t>
  </si>
  <si>
    <t>coats of internal quality PVA (ceiling white) on</t>
  </si>
  <si>
    <t>and three finishing coats of white full gloss paint on</t>
  </si>
  <si>
    <t xml:space="preserve"> White glazed vitreous china urinal bowl, complete with 38mm </t>
  </si>
  <si>
    <t xml:space="preserve"> diameter chromium plated domed grating, set up on and including </t>
  </si>
  <si>
    <t xml:space="preserve"> brackets, fixed to block/concrete wall</t>
  </si>
  <si>
    <t xml:space="preserve">  Form sleeved opening through 400mm block wall for</t>
  </si>
  <si>
    <t xml:space="preserve">   8No Lavatory basins</t>
  </si>
  <si>
    <t xml:space="preserve">   6No WCs</t>
  </si>
  <si>
    <t xml:space="preserve"> 3No Urinals</t>
  </si>
  <si>
    <t xml:space="preserve">  2No fire hosereel</t>
  </si>
  <si>
    <t>SUMMARY - CONFERENCE CENTRE</t>
  </si>
  <si>
    <t xml:space="preserve">  13A Twin rectangular pin switched socket outlets in Trunking</t>
  </si>
  <si>
    <t>BILL No.1</t>
  </si>
  <si>
    <t>Page Nos. 1.1 to 1.15</t>
  </si>
  <si>
    <t>PRELIMINARIES</t>
  </si>
  <si>
    <r>
      <t xml:space="preserve">        </t>
    </r>
    <r>
      <rPr>
        <b/>
        <u/>
        <sz val="11"/>
        <color indexed="8"/>
        <rFont val="Arial"/>
        <family val="2"/>
      </rPr>
      <t>PRELIMINARIES</t>
    </r>
  </si>
  <si>
    <t>These Preliminaries shall be priced in full with amounts against the individual items or parts of items for which payment is required. Items or parts of items against which no price is entered shall be deemed to be covered by the other prices entered elsewhere by the contractor.</t>
  </si>
  <si>
    <t>PRELIMINARY PARTICULARS</t>
  </si>
  <si>
    <t>CONTRACT PARTICULARS</t>
  </si>
  <si>
    <t>GENERAL MATTERS</t>
  </si>
  <si>
    <t>TEMPORARY WORKS</t>
  </si>
  <si>
    <t>WORKS BY PUBLIC BODIES</t>
  </si>
  <si>
    <t>PROTECTING, DRYING AND CLEANING THE WORKS</t>
  </si>
  <si>
    <t>CONTINGENCIES/SOCIAL ASPECTS</t>
  </si>
  <si>
    <t xml:space="preserve">COLLECTION </t>
  </si>
  <si>
    <t xml:space="preserve">     K</t>
  </si>
  <si>
    <t>SFS/363/20</t>
  </si>
  <si>
    <t>The Tender is to be inclusive of all Preliminaries for all works whether</t>
  </si>
  <si>
    <t>measured in full or covered by Provisional Sums.</t>
  </si>
  <si>
    <t xml:space="preserve">   A</t>
  </si>
  <si>
    <r>
      <t>Name of Parties</t>
    </r>
    <r>
      <rPr>
        <sz val="11"/>
        <color indexed="8"/>
        <rFont val="Arial"/>
        <family val="2"/>
      </rPr>
      <t xml:space="preserve">  </t>
    </r>
  </si>
  <si>
    <t xml:space="preserve">The term “Employer” shall mean the Shire Valley Transformation </t>
  </si>
  <si>
    <t>Programme 1, 16 Chilembwe Road, P/Bag 379, Blantyre, Malawi.</t>
  </si>
  <si>
    <t xml:space="preserve">The term “Architect/Supervising Officer” shall mean </t>
  </si>
  <si>
    <t xml:space="preserve">Clinton &amp; Evans, Chartered Architects, Nyumba Yangati Mpira, </t>
  </si>
  <si>
    <t>P.O. Box 758, Blantyre, Malawi.</t>
  </si>
  <si>
    <t>The term “Quantity Surveyors” shall mean SFS Property Consultants,</t>
  </si>
  <si>
    <t>Chartered Quantity Surveyors, P.O. Box 447, Blantyre, Malawi</t>
  </si>
  <si>
    <t xml:space="preserve">The term “Structural/Civil Engineers shall mean Ruo Consultants, </t>
  </si>
  <si>
    <t>Consulting Civil/Structural Engineers, P.O Box 30371, Blantyre 3, Malawi</t>
  </si>
  <si>
    <t xml:space="preserve">The Term “Mechanical &amp; Electrical Engineers shall mean </t>
  </si>
  <si>
    <t>M &amp; E Associates Limited, Electrical and Mechanical Consultants,</t>
  </si>
  <si>
    <t xml:space="preserve">   B</t>
  </si>
  <si>
    <t xml:space="preserve">P.O Box 590, Blantyre Malawi” </t>
  </si>
  <si>
    <t>The site is located along Chikwawa Road, Kasinthula Research Station</t>
  </si>
  <si>
    <t>The contractor is advised to liaise with the Architect/Supervising</t>
  </si>
  <si>
    <t>Officer on the exact location of the buildings in regard to boundaries</t>
  </si>
  <si>
    <t>and existing buildings etc</t>
  </si>
  <si>
    <t>Access to and the extent of the site to be used by the contractor</t>
  </si>
  <si>
    <t>shall be approved by the Architect/Supervising Officer</t>
  </si>
  <si>
    <t>The existing buildings adjacent to the site will be occupied for the</t>
  </si>
  <si>
    <t>duration of the contract and as such the contractor will be required to</t>
  </si>
  <si>
    <t>keep his operations, noise and dust levels to a minimum and cause as</t>
  </si>
  <si>
    <t>little inconvenience as possible to staff</t>
  </si>
  <si>
    <t>In addition, certain works including disruption of services will be</t>
  </si>
  <si>
    <t>required to be done at a time to suit the user client and the tenderer</t>
  </si>
  <si>
    <t xml:space="preserve">shall include for any additional costs this may incur </t>
  </si>
  <si>
    <t xml:space="preserve">  A</t>
  </si>
  <si>
    <t>Description of the works</t>
  </si>
  <si>
    <t xml:space="preserve">The works will include demolitions, site works, roads, pavings and </t>
  </si>
  <si>
    <t xml:space="preserve">carparking, gate house and blockwall fence, stone pitching, storm </t>
  </si>
  <si>
    <t xml:space="preserve">water drainage, foul drainage services, water services and electrical </t>
  </si>
  <si>
    <t xml:space="preserve">services. </t>
  </si>
  <si>
    <t>Inspection of Drawings, etc</t>
  </si>
  <si>
    <t xml:space="preserve">The contractor shall be deemed to have examined all drawings and </t>
  </si>
  <si>
    <t xml:space="preserve">other relevant documentation which may be available prior to </t>
  </si>
  <si>
    <t xml:space="preserve">submitting his tender and which can be inspected, by appointment, </t>
  </si>
  <si>
    <t>at the office of the Architect/Supervising Officer</t>
  </si>
  <si>
    <t>Schedule of Conditions of Existing Areas</t>
  </si>
  <si>
    <t xml:space="preserve">Before commencement of the contract a schedule of Conditions of </t>
  </si>
  <si>
    <t xml:space="preserve">all areas affected by the alterations and refurbishments to existing </t>
  </si>
  <si>
    <t xml:space="preserve">buildings shall be agreed between the Architect/Supervising Officer </t>
  </si>
  <si>
    <t xml:space="preserve">and the contractor, on completion of each stage shall reinstate these </t>
  </si>
  <si>
    <t>areas to their original condition.</t>
  </si>
  <si>
    <t>Bills of Quantities</t>
  </si>
  <si>
    <t xml:space="preserve">The Bills of Quantities have generally been prepared in accordance </t>
  </si>
  <si>
    <t xml:space="preserve">with the principles of the Standard Method of Measurement of </t>
  </si>
  <si>
    <t xml:space="preserve">Building works in Malawi Metric Edition dated January 1982. </t>
  </si>
  <si>
    <t xml:space="preserve">Any divergence from the rules of the Standard Method of </t>
  </si>
  <si>
    <t xml:space="preserve">Measurement will generally be in order to provide further more </t>
  </si>
  <si>
    <t>detailed information.</t>
  </si>
  <si>
    <t>The Bills of Quantities must not be used for the purpose of ordering</t>
  </si>
  <si>
    <t xml:space="preserve">materials and no liability can be accepted by the Employer for any </t>
  </si>
  <si>
    <t>loss or expense incurred in this respect.</t>
  </si>
  <si>
    <t xml:space="preserve">    D</t>
  </si>
  <si>
    <t>Materials excavated from site</t>
  </si>
  <si>
    <t xml:space="preserve">Any sand or gravel met with in the course of the excavation of </t>
  </si>
  <si>
    <t xml:space="preserve">the works, shall be the property of the contractor, but he shall </t>
  </si>
  <si>
    <t xml:space="preserve">not excavate or remove any such materials except that which is </t>
  </si>
  <si>
    <t>reasonable for the proper execution of the contract and in the event</t>
  </si>
  <si>
    <t>of backfilling material the contractor shall provide approved hard dry</t>
  </si>
  <si>
    <t xml:space="preserve">material to replace same at his own expense. The use of such sand </t>
  </si>
  <si>
    <t xml:space="preserve">and gravel in the works is prohibited except with the authorisation </t>
  </si>
  <si>
    <t>of the Architect/Supervising Officer.</t>
  </si>
  <si>
    <t>TENDER PARTICULARS</t>
  </si>
  <si>
    <t xml:space="preserve">    A</t>
  </si>
  <si>
    <t>Errors in priced Bills of Quantities</t>
  </si>
  <si>
    <t xml:space="preserve">Any arithmetical error by the Tenderer in extending the Bills of </t>
  </si>
  <si>
    <t xml:space="preserve">Quantities or in the additions or in carrying forward to collection, </t>
  </si>
  <si>
    <t xml:space="preserve">Summaries or Form of Tender or any palpable pricing error by the </t>
  </si>
  <si>
    <t>Tenderer shall not be corrected during the evaluation of the Tender.</t>
  </si>
  <si>
    <t xml:space="preserve">In such cases the priced Bills shall not be amended to correct such </t>
  </si>
  <si>
    <t xml:space="preserve">errors and the corrected total of the priced items shall not be </t>
  </si>
  <si>
    <t xml:space="preserve">adjusted with the agreement of the Tenderer so that the Tender Sum </t>
  </si>
  <si>
    <t>remains unaltered either:-</t>
  </si>
  <si>
    <t xml:space="preserve">a)  by percentage adjustment on the Summary Page of all rates or </t>
  </si>
  <si>
    <t xml:space="preserve">     prices (other than Preliminary items, Contingencies, Prime Cost </t>
  </si>
  <si>
    <t xml:space="preserve">    and Provisional Sums)</t>
  </si>
  <si>
    <t xml:space="preserve">     or</t>
  </si>
  <si>
    <t>b)  by lump sum adjustment to one or more preliminary items</t>
  </si>
  <si>
    <t>palpable pricing errors, entered in the priced bills are correct</t>
  </si>
  <si>
    <t xml:space="preserve">  B</t>
  </si>
  <si>
    <t>Conditions of Contract</t>
  </si>
  <si>
    <t xml:space="preserve">(Malawi Government Conditions under Public Procurement </t>
  </si>
  <si>
    <t>Act No.8 2003. National Competitive Bidding)</t>
  </si>
  <si>
    <t xml:space="preserve">  C</t>
  </si>
  <si>
    <t>GCC 13.1 -  Insurance</t>
  </si>
  <si>
    <t xml:space="preserve">The contract insurance requirements as included in the schedules </t>
  </si>
  <si>
    <t xml:space="preserve">are to be completed by the successful bidder and submitted with </t>
  </si>
  <si>
    <t>his insurance policies.</t>
  </si>
  <si>
    <t>ITEMS FOR CONVENIENCE IN PRICING</t>
  </si>
  <si>
    <t>Plant</t>
  </si>
  <si>
    <t>Provide for all plant necessary for the proper execution of</t>
  </si>
  <si>
    <t>the works comprising :-</t>
  </si>
  <si>
    <t>i.</t>
  </si>
  <si>
    <t>Mechanical plant, vehicles and the like</t>
  </si>
  <si>
    <t>ii.</t>
  </si>
  <si>
    <t>Non-mechanical plant, tools, equipment and the like</t>
  </si>
  <si>
    <t>Occupational Health and Safety Act</t>
  </si>
  <si>
    <r>
      <t xml:space="preserve">The </t>
    </r>
    <r>
      <rPr>
        <b/>
        <sz val="11"/>
        <color indexed="8"/>
        <rFont val="Arial"/>
        <family val="2"/>
      </rPr>
      <t>contractor</t>
    </r>
    <r>
      <rPr>
        <sz val="11"/>
        <color indexed="8"/>
        <rFont val="Arial"/>
        <family val="2"/>
      </rPr>
      <t xml:space="preserve"> shall comply with all the requirements set out in</t>
    </r>
  </si>
  <si>
    <t>The Occupational Safety, Health and Welfare Act, 1997 (N0. 21 of</t>
  </si>
  <si>
    <t>1997), Government Gazette, 1997-08-29, No. 21, the Malawi Gazette</t>
  </si>
  <si>
    <r>
      <t>Supplement, dated 9</t>
    </r>
    <r>
      <rPr>
        <b/>
        <vertAlign val="superscript"/>
        <sz val="11"/>
        <color indexed="8"/>
        <rFont val="Arial"/>
        <family val="2"/>
      </rPr>
      <t>th</t>
    </r>
    <r>
      <rPr>
        <b/>
        <sz val="11"/>
        <color indexed="8"/>
        <rFont val="Arial"/>
        <family val="2"/>
      </rPr>
      <t xml:space="preserve"> April 2020, containing Regulations and Rules</t>
    </r>
  </si>
  <si>
    <t>e.t.c (Public Health (CORONA VIRUS PREVENTATION,</t>
  </si>
  <si>
    <t>CONTAINMENT AND MANAGEMENT) RULES, 2020 of the</t>
  </si>
  <si>
    <r>
      <t>Malawi Government</t>
    </r>
    <r>
      <rPr>
        <sz val="11"/>
        <color indexed="8"/>
        <rFont val="Arial"/>
        <family val="2"/>
      </rPr>
      <t xml:space="preserve">. It is required of the </t>
    </r>
    <r>
      <rPr>
        <b/>
        <sz val="11"/>
        <color indexed="8"/>
        <rFont val="Arial"/>
        <family val="2"/>
      </rPr>
      <t>contractor</t>
    </r>
    <r>
      <rPr>
        <sz val="11"/>
        <color indexed="8"/>
        <rFont val="Arial"/>
        <family val="2"/>
      </rPr>
      <t xml:space="preserve"> to thoroughly </t>
    </r>
  </si>
  <si>
    <t xml:space="preserve">Study the Health and Safety specification that must be read together </t>
  </si>
  <si>
    <r>
      <t xml:space="preserve">With and is deemed to be incorporated under this section of the </t>
    </r>
    <r>
      <rPr>
        <b/>
        <sz val="11"/>
        <color indexed="8"/>
        <rFont val="Arial"/>
        <family val="2"/>
      </rPr>
      <t>bill of</t>
    </r>
  </si>
  <si>
    <t>the Occupational Health and Safety Act, Construction Regulations</t>
  </si>
  <si>
    <t>and Health and Safety Specification is compulsory. In the event of</t>
  </si>
  <si>
    <r>
      <t xml:space="preserve">partial or non-compliance, the </t>
    </r>
    <r>
      <rPr>
        <b/>
        <sz val="12"/>
        <color indexed="8"/>
        <rFont val="Arial"/>
        <family val="2"/>
      </rPr>
      <t>project manager</t>
    </r>
    <r>
      <rPr>
        <sz val="11"/>
        <color indexed="8"/>
        <rFont val="Arial"/>
        <family val="2"/>
      </rPr>
      <t>, reserves the right to</t>
    </r>
  </si>
  <si>
    <r>
      <t xml:space="preserve">delay issuing any progress </t>
    </r>
    <r>
      <rPr>
        <b/>
        <sz val="11"/>
        <color indexed="8"/>
        <rFont val="Arial"/>
        <family val="2"/>
      </rPr>
      <t>payment certificate</t>
    </r>
    <r>
      <rPr>
        <sz val="11"/>
        <color indexed="8"/>
        <rFont val="Arial"/>
        <family val="2"/>
      </rPr>
      <t xml:space="preserve"> until the </t>
    </r>
    <r>
      <rPr>
        <b/>
        <sz val="11"/>
        <color indexed="8"/>
        <rFont val="Arial"/>
        <family val="2"/>
      </rPr>
      <t>contractor</t>
    </r>
  </si>
  <si>
    <r>
      <t xml:space="preserve">provide satisfactory proof of compliance. The </t>
    </r>
    <r>
      <rPr>
        <b/>
        <sz val="11"/>
        <color indexed="8"/>
        <rFont val="Arial"/>
        <family val="2"/>
      </rPr>
      <t>contractor</t>
    </r>
    <r>
      <rPr>
        <sz val="11"/>
        <color indexed="8"/>
        <rFont val="Arial"/>
        <family val="2"/>
      </rPr>
      <t xml:space="preserve"> shall not</t>
    </r>
  </si>
  <si>
    <t>be entitled to any compensation of whatsoever nature, including</t>
  </si>
  <si>
    <t>interest, due to such delay of payment. Provision for pricing of the</t>
  </si>
  <si>
    <t>Occupational Health and Safety Act, Construction Regulations and</t>
  </si>
  <si>
    <t>Health and Safety Specification is made under this clause and it is</t>
  </si>
  <si>
    <t>explicitly pointed out that all requirements of the aforementioned are</t>
  </si>
  <si>
    <t>deemed to be priced hereunder and no additional claims in this</t>
  </si>
  <si>
    <t>regard shall be entertained.</t>
  </si>
  <si>
    <t xml:space="preserve">  D</t>
  </si>
  <si>
    <t>Labour on-costs</t>
  </si>
  <si>
    <t>Provide for all on-costs in respect of all workpeople including :-</t>
  </si>
  <si>
    <t>i. Insurances</t>
  </si>
  <si>
    <r>
      <t>ii.</t>
    </r>
    <r>
      <rPr>
        <sz val="7"/>
        <color indexed="8"/>
        <rFont val="Times New Roman"/>
        <family val="1"/>
      </rPr>
      <t xml:space="preserve">   </t>
    </r>
    <r>
      <rPr>
        <sz val="11"/>
        <color indexed="8"/>
        <rFont val="Arial"/>
        <family val="2"/>
      </rPr>
      <t>Annual and public holidays with pay</t>
    </r>
  </si>
  <si>
    <t>iii. Travelling time, expenses, fares, transport and</t>
  </si>
  <si>
    <t>lodging allowances</t>
  </si>
  <si>
    <t>iv.</t>
  </si>
  <si>
    <t>Non-productive time and other expenses in connection</t>
  </si>
  <si>
    <t>with overtime other than overtime expressly authorised</t>
  </si>
  <si>
    <t>in writing by the Architect/Supervising Officer</t>
  </si>
  <si>
    <t>v.</t>
  </si>
  <si>
    <t xml:space="preserve">Higher wages paid to imported workpeople, </t>
  </si>
  <si>
    <t>general or trade foreman</t>
  </si>
  <si>
    <t>vi.</t>
  </si>
  <si>
    <t>Incentive and bonus payments</t>
  </si>
  <si>
    <t>vii. Industrial training levy (Cap 55.08)</t>
  </si>
  <si>
    <r>
      <t>viii.</t>
    </r>
    <r>
      <rPr>
        <sz val="7"/>
        <color indexed="8"/>
        <rFont val="Times New Roman"/>
        <family val="1"/>
      </rPr>
      <t xml:space="preserve">         </t>
    </r>
    <r>
      <rPr>
        <sz val="11"/>
        <color indexed="8"/>
        <rFont val="Arial"/>
        <family val="2"/>
      </rPr>
      <t xml:space="preserve">Any other disbursements statutory or otherwise </t>
    </r>
  </si>
  <si>
    <t>arising from employment of labour</t>
  </si>
  <si>
    <t>Safeguarding the works, materials and plant</t>
  </si>
  <si>
    <t>Provide for all necessary watching and lighting and take general</t>
  </si>
  <si>
    <t>security measures to safeguard the works, materials and plant,</t>
  </si>
  <si>
    <t>including sub-contractor’s property, against damage and theft.</t>
  </si>
  <si>
    <t>Provide all necessary measures for the safety of the public for the</t>
  </si>
  <si>
    <t>duration of the contract.</t>
  </si>
  <si>
    <t>Maintenance of roads and foot paths</t>
  </si>
  <si>
    <t>Provide for maintaining all public and private roads and footpaths</t>
  </si>
  <si>
    <t>adjacent to or upon the site. The contractor shall be held responsible</t>
  </si>
  <si>
    <t xml:space="preserve">for making good at his own expense any damage thereto including </t>
  </si>
  <si>
    <t>that caused by sub-contractors or the transport of supplies and shall</t>
  </si>
  <si>
    <t>pay all costs and charges in connection therewith.</t>
  </si>
  <si>
    <t>Protection of services</t>
  </si>
  <si>
    <t>Allow for ascertaining from the various statutory undertakings the</t>
  </si>
  <si>
    <t xml:space="preserve">position of any live services within the confines of the site. </t>
  </si>
  <si>
    <t>Provide for protecting, upholding and maintaining all pipes, ducts,</t>
  </si>
  <si>
    <t>sewers, cables and the like which form part of public or private</t>
  </si>
  <si>
    <t xml:space="preserve">services adjacent to or upon the site. The contractor shall make </t>
  </si>
  <si>
    <t xml:space="preserve">good at his own expense any damage due to any cause which his </t>
  </si>
  <si>
    <t xml:space="preserve">proper control would have prevented and shall pay all costs and </t>
  </si>
  <si>
    <t xml:space="preserve">charges in connection </t>
  </si>
  <si>
    <t>Protection of waterways</t>
  </si>
  <si>
    <t>Provide for taking all reasonable precautions to ensure the efficient</t>
  </si>
  <si>
    <t xml:space="preserve">protection of all streams and waterways against pollution arising out </t>
  </si>
  <si>
    <t>of or by reason of the execution of the works</t>
  </si>
  <si>
    <t xml:space="preserve">  E</t>
  </si>
  <si>
    <t>Police Regulations</t>
  </si>
  <si>
    <t xml:space="preserve">Provide for conforming with all local and national regulations </t>
  </si>
  <si>
    <t xml:space="preserve">which may be imposed lawfully by any officer serving with or </t>
  </si>
  <si>
    <t>under the direction of the police authorities</t>
  </si>
  <si>
    <t>OBLIGATIONS IMPOSED BY THE EMPLOYER</t>
  </si>
  <si>
    <t>Programme of operations</t>
  </si>
  <si>
    <t>The contractor shall within twenty-eight days from the date for</t>
  </si>
  <si>
    <t>possession of the site, submit to the Architect/Supervising Officer</t>
  </si>
  <si>
    <t>for his approval and information and in a form approved by him,</t>
  </si>
  <si>
    <t xml:space="preserve">three copies of a programme in which is set forth the sequence of </t>
  </si>
  <si>
    <t xml:space="preserve">all operations and the time limits which the contractor proposes </t>
  </si>
  <si>
    <t xml:space="preserve">that each operation shall be commenced and completed. The agreed </t>
  </si>
  <si>
    <t xml:space="preserve">programme may be varied with the consent of the </t>
  </si>
  <si>
    <t xml:space="preserve">Architect/Supervising Officer but the responsibility for completion </t>
  </si>
  <si>
    <t>within the time stated shall remain with the contractor</t>
  </si>
  <si>
    <t>The programme shall be in such a form as to enable the programme</t>
  </si>
  <si>
    <t xml:space="preserve">and sequence of work to be compared with the actual progress of </t>
  </si>
  <si>
    <t xml:space="preserve">the works. A copy of the agreed programme and progress shall be </t>
  </si>
  <si>
    <t>kept up to date upon the works</t>
  </si>
  <si>
    <t>Protection of existing buildings</t>
  </si>
  <si>
    <t xml:space="preserve">Allow for protecting the existing buildings, pavings and cultivated </t>
  </si>
  <si>
    <t xml:space="preserve">areas including providing temporary casings and guard rails etc </t>
  </si>
  <si>
    <t>where necessary</t>
  </si>
  <si>
    <t>Protection of trees and shrubs, etc</t>
  </si>
  <si>
    <t>Protect all trees, shrubs, etc designated for protection by the</t>
  </si>
  <si>
    <t xml:space="preserve">Architect/Supervising Officer or his representative. The contractor </t>
  </si>
  <si>
    <t xml:space="preserve">shall be liable for a payment of liquidated damages of K1000.00 </t>
  </si>
  <si>
    <t xml:space="preserve">for any tree and K500.00 for any shrub which as a result of the </t>
  </si>
  <si>
    <t xml:space="preserve">execution of the works sustains harmful damage or is removed </t>
  </si>
  <si>
    <t>without the prior consent of the Architect/Supervising Officer.</t>
  </si>
  <si>
    <t>Working within the site</t>
  </si>
  <si>
    <t xml:space="preserve">The contractor shall confine all goods, materials and plant, within </t>
  </si>
  <si>
    <t xml:space="preserve">the boundaries of the site and only in positions approved by the </t>
  </si>
  <si>
    <t>Architect/Supervising Officer.</t>
  </si>
  <si>
    <t>Allow for preventing workmen from trespassing upon the property</t>
  </si>
  <si>
    <t xml:space="preserve">beyond the confines of the works at all times. </t>
  </si>
  <si>
    <t>Notice board and Direction Signs</t>
  </si>
  <si>
    <t>The contractor shall provide, erect, paint, letter as required and</t>
  </si>
  <si>
    <t xml:space="preserve">maintain  in a position, approved by the Architect/Supervising on a </t>
  </si>
  <si>
    <t xml:space="preserve">main road,  1No  notice board, overall size </t>
  </si>
  <si>
    <t xml:space="preserve">2.74 x 5.80 metres. The wording permitted on the notice board shall </t>
  </si>
  <si>
    <t xml:space="preserve">be only that which is specifically authorized by the </t>
  </si>
  <si>
    <t xml:space="preserve">Architect/Supervising Officer. Direction signs shall be erected for </t>
  </si>
  <si>
    <t xml:space="preserve">each school, on a location and of size approved by the </t>
  </si>
  <si>
    <t xml:space="preserve">Architect/Supervising Officer. All signs and the notice board shall </t>
  </si>
  <si>
    <t xml:space="preserve">be removed and disturbed areas made good upon completion </t>
  </si>
  <si>
    <t>of the works</t>
  </si>
  <si>
    <t>Laws of Malawi</t>
  </si>
  <si>
    <t>The contractor and his employees shall be subject to all the Laws of</t>
  </si>
  <si>
    <t>Malawi including taxation as set out in the Laws of the Republic of</t>
  </si>
  <si>
    <t xml:space="preserve">Malawi </t>
  </si>
  <si>
    <t>CONTRACTOR’S LIABILITY</t>
  </si>
  <si>
    <t>Nuisance</t>
  </si>
  <si>
    <t>The contractor shall carry out the works in such a manner as to cause</t>
  </si>
  <si>
    <t>the least possible inconvenience or nuisance to the occupiers of other</t>
  </si>
  <si>
    <t xml:space="preserve">land or buildings in the vicinity or to the public and shall take all </t>
  </si>
  <si>
    <t xml:space="preserve">reasonable precautions, including the provision and maintenance of </t>
  </si>
  <si>
    <t xml:space="preserve">temporary fences, screens fans and the like to minimise such </t>
  </si>
  <si>
    <t>inconvenience or nuisance</t>
  </si>
  <si>
    <t>Deposit on Imported Goods or Materials</t>
  </si>
  <si>
    <t xml:space="preserve">The contractor shall be responsible for providing any necessary </t>
  </si>
  <si>
    <t xml:space="preserve">deposit required by the Reserve Bank of Malawi/Commercial Bank </t>
  </si>
  <si>
    <t xml:space="preserve">at the time the order for the import into Malawi of any goods or </t>
  </si>
  <si>
    <t xml:space="preserve">materials for the contract is sanctioned and the Employer will not </t>
  </si>
  <si>
    <t>provide finance to cover such deposit</t>
  </si>
  <si>
    <t>Temporary roads</t>
  </si>
  <si>
    <t xml:space="preserve">Provide and maintain all necessary temporary roads, gangways, </t>
  </si>
  <si>
    <t xml:space="preserve">tracks, hardstandings, crossings and the like required for the proper </t>
  </si>
  <si>
    <t>execution of the works.</t>
  </si>
  <si>
    <t>Temporary buildings</t>
  </si>
  <si>
    <t xml:space="preserve">Provide, erect ,maintain  and dismantle upon </t>
  </si>
  <si>
    <r>
      <t>upon completion of  the project</t>
    </r>
    <r>
      <rPr>
        <b/>
        <sz val="11"/>
        <color indexed="8"/>
        <rFont val="Arial"/>
        <family val="2"/>
      </rPr>
      <t xml:space="preserve"> , </t>
    </r>
    <r>
      <rPr>
        <sz val="11"/>
        <color indexed="8"/>
        <rFont val="Arial"/>
        <family val="2"/>
      </rPr>
      <t xml:space="preserve">in positions agreed with the </t>
    </r>
  </si>
  <si>
    <t>school,</t>
  </si>
  <si>
    <t xml:space="preserve">allow for paying rates and other charges in connection therewith  </t>
  </si>
  <si>
    <t xml:space="preserve">a well ventilated and lighted, weatherproof and burglar-proof </t>
  </si>
  <si>
    <t xml:space="preserve">building of not less than 10 square metres floor area store for the </t>
  </si>
  <si>
    <t>use of the contractor and the Clerk of Works</t>
  </si>
  <si>
    <t>The contractor shall make his own arrangements for any temporary</t>
  </si>
  <si>
    <t xml:space="preserve">living accommodation  required for his workpeople and shall abide </t>
  </si>
  <si>
    <t xml:space="preserve">by all national and local regulations in connection therewith. No </t>
  </si>
  <si>
    <t xml:space="preserve">partially completed buildings may be used as temporary living </t>
  </si>
  <si>
    <t xml:space="preserve">accommodation/shelters/office by contractor’s staff and or their </t>
  </si>
  <si>
    <t xml:space="preserve">families without the written consent of the Architect/Supervising </t>
  </si>
  <si>
    <t>Officer.</t>
  </si>
  <si>
    <t xml:space="preserve">   C</t>
  </si>
  <si>
    <t>Instruments for the use of the Architect/Supervising Officer</t>
  </si>
  <si>
    <t>The contractor shall provide such instruments, equipment and</t>
  </si>
  <si>
    <t xml:space="preserve"> labour</t>
  </si>
  <si>
    <t xml:space="preserve">Officer or his authorised representatives to check all aspects of </t>
  </si>
  <si>
    <t>the works as and when he may wish to do so.</t>
  </si>
  <si>
    <t>for Archictect/Supervising Officer's equipment</t>
  </si>
  <si>
    <t>Provide, erect and maintain such temporary screens and the like as</t>
  </si>
  <si>
    <t>may be specifically required.</t>
  </si>
  <si>
    <t>Temporary hoardings and gantries</t>
  </si>
  <si>
    <t>Provide, erect and maintain all necessary temporary fencing, hoardings</t>
  </si>
  <si>
    <t xml:space="preserve">fans, planked footways, guard rails, gantries and the like for the proper </t>
  </si>
  <si>
    <t xml:space="preserve">execution of the works and for the protection of the general public and </t>
  </si>
  <si>
    <t xml:space="preserve">the occupants of adjacent premises and for meeting the requirements </t>
  </si>
  <si>
    <t>of any relevant national or local regulations. The contractor shall allow</t>
  </si>
  <si>
    <t xml:space="preserve">for altering, shifting and adapting any item of the foregoing as and </t>
  </si>
  <si>
    <t xml:space="preserve">when it may be necessary and also for providing suitable to ensure its </t>
  </si>
  <si>
    <t>effectiveness at all times during the execution of the works.</t>
  </si>
  <si>
    <t>General scaffolding</t>
  </si>
  <si>
    <t>Provide and erect all scaffolding including all stages trestles, planks,</t>
  </si>
  <si>
    <t xml:space="preserve">guard rails, barrow runs and the like required for the execution of the </t>
  </si>
  <si>
    <t xml:space="preserve">works and maintain, alter and adapt as necessary and remove when no </t>
  </si>
  <si>
    <t>longer required</t>
  </si>
  <si>
    <t>All scaffolding shall be in accordance with the provisions of the</t>
  </si>
  <si>
    <t xml:space="preserve">Factories Act and current building (Safety, Health and Welfare) </t>
  </si>
  <si>
    <t>Regulations</t>
  </si>
  <si>
    <t xml:space="preserve">   D</t>
  </si>
  <si>
    <t>Water for the works</t>
  </si>
  <si>
    <t>The contractor shall provide clean, fresh water, free from chemical</t>
  </si>
  <si>
    <t xml:space="preserve">or organic impurities or other deleterious matter, for use on the </t>
  </si>
  <si>
    <t xml:space="preserve">works,  pay all charges in connection therewith, provide all temporary </t>
  </si>
  <si>
    <t xml:space="preserve">storage, plumbing services, connections and the like and clear away </t>
  </si>
  <si>
    <t xml:space="preserve">and make good upon completion of the works. Bidders should </t>
  </si>
  <si>
    <t xml:space="preserve">ascertain for themselves that the site has adequate water services to </t>
  </si>
  <si>
    <t xml:space="preserve">enable the construction of the works to proceed and allow for any </t>
  </si>
  <si>
    <t>additional costs that might be incurred</t>
  </si>
  <si>
    <t>General</t>
  </si>
  <si>
    <t>Works which are required to be carried out by a local authority</t>
  </si>
  <si>
    <t>or public undertaking are dealt with elsewhere and Provisional</t>
  </si>
  <si>
    <t>or Prime Cost Sums included accordingly.</t>
  </si>
  <si>
    <t>Protection of the works</t>
  </si>
  <si>
    <t>The contractor shall provide, erect and maintain all necessary</t>
  </si>
  <si>
    <t>temporary casing, masking and screening to partly finished work</t>
  </si>
  <si>
    <t xml:space="preserve">engaged by the Employer and shall also provide all necessary </t>
  </si>
  <si>
    <t xml:space="preserve">temporary roofs, tarpaulins, screens, planking and general </t>
  </si>
  <si>
    <t xml:space="preserve">protection necessary to protect the works from damage by frost </t>
  </si>
  <si>
    <t xml:space="preserve">and inclement weather and provide all temporary gutters, pipes, </t>
  </si>
  <si>
    <t>surface water drains and the like for conveyance of rainwater</t>
  </si>
  <si>
    <t>and clear away when no longer required</t>
  </si>
  <si>
    <t>Drying the works</t>
  </si>
  <si>
    <t xml:space="preserve">The contractor shall be responsible for the adequate drying out of </t>
  </si>
  <si>
    <t xml:space="preserve">the works and for maintaining them at a suitable temperature and </t>
  </si>
  <si>
    <t>humidity until handed over.</t>
  </si>
  <si>
    <t>Removing rubbish and cleaning</t>
  </si>
  <si>
    <t xml:space="preserve">Remove all rubbish and debris from the site both as it accumulates </t>
  </si>
  <si>
    <t xml:space="preserve">from time to time and upon completion of the works and shall not </t>
  </si>
  <si>
    <t>bury or otherwise conceal the same upon the site</t>
  </si>
  <si>
    <t>Clean the works internally and externally upon completion to the</t>
  </si>
  <si>
    <t>satisfaction of the Architect/Supervising Officer</t>
  </si>
  <si>
    <t>CONTINGENCIES</t>
  </si>
  <si>
    <t>Provision for contingencies is given as a Provisional Sum on the</t>
  </si>
  <si>
    <t xml:space="preserve">Summary Page of these Tender Documents and shall be expended </t>
  </si>
  <si>
    <t xml:space="preserve">in whole or in part by the Architect/Supervising Officer without </t>
  </si>
  <si>
    <t>loss or profit thereon to the contractor</t>
  </si>
  <si>
    <t>Testing of materials</t>
  </si>
  <si>
    <t>Allow the provisional sum of K1,500,000.00 (One Million Five</t>
  </si>
  <si>
    <t xml:space="preserve">Hundred Thousand Kwacha) for testing of materials        </t>
  </si>
  <si>
    <t>ES Obligations</t>
  </si>
  <si>
    <t>Provisional sums</t>
  </si>
  <si>
    <r>
      <t>·</t>
    </r>
    <r>
      <rPr>
        <sz val="7"/>
        <color indexed="8"/>
        <rFont val="Times New Roman"/>
        <family val="1"/>
      </rPr>
      <t xml:space="preserve">         </t>
    </r>
    <r>
      <rPr>
        <sz val="12"/>
        <color indexed="8"/>
        <rFont val="Arial"/>
        <family val="2"/>
      </rPr>
      <t>Plant trees in areas where land clearance has taken place;</t>
    </r>
  </si>
  <si>
    <r>
      <t>·</t>
    </r>
    <r>
      <rPr>
        <sz val="7"/>
        <color indexed="8"/>
        <rFont val="Times New Roman"/>
        <family val="1"/>
      </rPr>
      <t xml:space="preserve">         </t>
    </r>
    <r>
      <rPr>
        <sz val="12"/>
        <color indexed="8"/>
        <rFont val="Arial"/>
        <family val="2"/>
      </rPr>
      <t>Provision of own water supply for construction and consumption by construction workers;</t>
    </r>
  </si>
  <si>
    <r>
      <t>·</t>
    </r>
    <r>
      <rPr>
        <sz val="7"/>
        <color indexed="8"/>
        <rFont val="Times New Roman"/>
        <family val="1"/>
      </rPr>
      <t xml:space="preserve">         </t>
    </r>
    <r>
      <rPr>
        <sz val="12"/>
        <color indexed="8"/>
        <rFont val="Arial"/>
        <family val="2"/>
      </rPr>
      <t>Institute erosion control measures at construction site and access routes;</t>
    </r>
  </si>
  <si>
    <r>
      <t>·</t>
    </r>
    <r>
      <rPr>
        <sz val="7"/>
        <color indexed="8"/>
        <rFont val="Times New Roman"/>
        <family val="1"/>
      </rPr>
      <t xml:space="preserve">         </t>
    </r>
    <r>
      <rPr>
        <sz val="12"/>
        <color indexed="8"/>
        <rFont val="Arial"/>
        <family val="2"/>
      </rPr>
      <t>Conduct sensitization meetings on STIs and COVID-19;</t>
    </r>
  </si>
  <si>
    <r>
      <t>·</t>
    </r>
    <r>
      <rPr>
        <sz val="7"/>
        <color indexed="8"/>
        <rFont val="Times New Roman"/>
        <family val="1"/>
      </rPr>
      <t xml:space="preserve">         </t>
    </r>
    <r>
      <rPr>
        <sz val="12"/>
        <color indexed="8"/>
        <rFont val="Arial"/>
        <family val="2"/>
      </rPr>
      <t>Provision of make shift latrines during construction period;</t>
    </r>
  </si>
  <si>
    <r>
      <t>·</t>
    </r>
    <r>
      <rPr>
        <sz val="7"/>
        <color indexed="8"/>
        <rFont val="Times New Roman"/>
        <family val="1"/>
      </rPr>
      <t xml:space="preserve">         </t>
    </r>
    <r>
      <rPr>
        <sz val="12"/>
        <color indexed="8"/>
        <rFont val="Arial"/>
        <family val="2"/>
      </rPr>
      <t>Institute dust suppression measures;</t>
    </r>
  </si>
  <si>
    <r>
      <t>·</t>
    </r>
    <r>
      <rPr>
        <sz val="7"/>
        <color indexed="8"/>
        <rFont val="Times New Roman"/>
        <family val="1"/>
      </rPr>
      <t xml:space="preserve">         </t>
    </r>
    <r>
      <rPr>
        <sz val="12"/>
        <color indexed="8"/>
        <rFont val="Arial"/>
        <family val="2"/>
      </rPr>
      <t>Institute noise reduction measures at construction sites;</t>
    </r>
  </si>
  <si>
    <r>
      <t>·</t>
    </r>
    <r>
      <rPr>
        <sz val="7"/>
        <color indexed="8"/>
        <rFont val="Times New Roman"/>
        <family val="1"/>
      </rPr>
      <t xml:space="preserve">         </t>
    </r>
    <r>
      <rPr>
        <sz val="12"/>
        <color indexed="8"/>
        <rFont val="Arial"/>
        <family val="2"/>
      </rPr>
      <t>Sensitise workers and communities on GBV, SEA and SH;</t>
    </r>
  </si>
  <si>
    <r>
      <t>·</t>
    </r>
    <r>
      <rPr>
        <sz val="7"/>
        <color indexed="8"/>
        <rFont val="Times New Roman"/>
        <family val="1"/>
      </rPr>
      <t xml:space="preserve">         </t>
    </r>
    <r>
      <rPr>
        <sz val="12"/>
        <color indexed="8"/>
        <rFont val="Arial"/>
        <family val="2"/>
      </rPr>
      <t>Promote equal employment opportunities especially among women and the youth</t>
    </r>
  </si>
  <si>
    <t>Office 1 – Rehabilitation Works</t>
  </si>
  <si>
    <t xml:space="preserve">The rehabilitation works will include demolition of walls, removal of </t>
  </si>
  <si>
    <t xml:space="preserve">existing roof covering and roof structure, removal of existing windows </t>
  </si>
  <si>
    <t xml:space="preserve">and doors, removal of existing ceiling and brandering, removal of </t>
  </si>
  <si>
    <t xml:space="preserve">existing plumbing services, removal of existing electrical and </t>
  </si>
  <si>
    <t xml:space="preserve">air conditioning services, hacking of existing floor screed, plain </t>
  </si>
  <si>
    <t xml:space="preserve">concrete strip footings, reinforced concrete bases, columns, beams </t>
  </si>
  <si>
    <t xml:space="preserve">and slabs, cement and sand block walls, Chromadek IBR on steel </t>
  </si>
  <si>
    <t>structure, aluminium windows and doors, steel door frames, timber</t>
  </si>
  <si>
    <t xml:space="preserve">flush doors, plastered, painted and tiles walls, porcelain tiled </t>
  </si>
  <si>
    <t xml:space="preserve">floors on screeded floors, suspended ceiling, joinery fittings, </t>
  </si>
  <si>
    <t>plumbing services, electrical and air conditioning services.</t>
  </si>
  <si>
    <t>Total gross area – 324m2</t>
  </si>
  <si>
    <t>Office 2 – Rehabilitation Works</t>
  </si>
  <si>
    <t xml:space="preserve">and slabs, cement and sand block walls, Chromadek IBR on </t>
  </si>
  <si>
    <t xml:space="preserve">steel structure, aluminium windows and doors, steel door frames, </t>
  </si>
  <si>
    <t xml:space="preserve">timber flush doors, plastered, painted and tiles walls, porcelain </t>
  </si>
  <si>
    <t xml:space="preserve">tiled floors on screeded floors, suspended ceiling, joinery fittings, </t>
  </si>
  <si>
    <t>Total gross area – 193m2</t>
  </si>
  <si>
    <t>Conference Centre</t>
  </si>
  <si>
    <t xml:space="preserve">The two-storey new conference centre will include plain concrete </t>
  </si>
  <si>
    <t xml:space="preserve">strip footings, reinforced concrete bases, columns, beams and slabs, </t>
  </si>
  <si>
    <t xml:space="preserve">cement and sand block walls, Chromadek IBR on steel structure, </t>
  </si>
  <si>
    <t xml:space="preserve">aluminium windows and doors, steel door frames, timber flush doors, </t>
  </si>
  <si>
    <t xml:space="preserve">plastered, painted and tiles walls, porcelain tiled floors on </t>
  </si>
  <si>
    <t xml:space="preserve">screeded floors, suspended ceiling, joinery fittings, plumbing </t>
  </si>
  <si>
    <t>services, electrical and air conditioning services.</t>
  </si>
  <si>
    <t xml:space="preserve">Total gross area – 569m2 </t>
  </si>
  <si>
    <t>The works comprise the Rehabilitation/ Extension to Office Blocks in</t>
  </si>
  <si>
    <t>Blantyre City</t>
  </si>
  <si>
    <t>External Works</t>
  </si>
  <si>
    <t>BILL No. 2</t>
  </si>
  <si>
    <t>Page Nos. 2.1 to 2.30</t>
  </si>
  <si>
    <t>OFFICE 1</t>
  </si>
  <si>
    <t>BILL No. 3</t>
  </si>
  <si>
    <t>OFFICE 2</t>
  </si>
  <si>
    <t>Page Nos. 3.1 to 3.30</t>
  </si>
  <si>
    <t>BILL No. 4</t>
  </si>
  <si>
    <t>CONFERENCE</t>
  </si>
  <si>
    <t>Page Nos. 4.1 to 4.31</t>
  </si>
  <si>
    <t>BILL No. 5</t>
  </si>
  <si>
    <t>Page Nos. 5.1 to 5.22</t>
  </si>
  <si>
    <t>BILL No. 6</t>
  </si>
  <si>
    <t>Page Nos. 6.1 to 6.37</t>
  </si>
  <si>
    <t>EXTERNAL WORKS</t>
  </si>
  <si>
    <t>BILL No. 7</t>
  </si>
  <si>
    <t>Page Nos. 7.1 to 7.3</t>
  </si>
  <si>
    <t>PRIME COST SUMS</t>
  </si>
  <si>
    <t>BILL No. 8</t>
  </si>
  <si>
    <t>Page No. 8.1</t>
  </si>
  <si>
    <t>FINAL SUMMARY</t>
  </si>
  <si>
    <t>REPUBLIC OF MALAWI</t>
  </si>
  <si>
    <t xml:space="preserve">MINISTRY OF AGRICULTURE </t>
  </si>
  <si>
    <t>SHIRE VALLEY TRANSFORMATION PROGRAMME-1</t>
  </si>
  <si>
    <t xml:space="preserve">BIDDING DOCUMENT </t>
  </si>
  <si>
    <t xml:space="preserve">             </t>
  </si>
  <si>
    <t>FOR</t>
  </si>
  <si>
    <t>PROCUREMENT OF</t>
  </si>
  <si>
    <t>VOLUME III – BILLS OF QUANTITIES</t>
  </si>
  <si>
    <t>PROJECT :     SHIRE VALLEY TRANSFORMATION PROGRAMME-1</t>
  </si>
  <si>
    <t>EMPLOYER: MINISTRY OF AGRICULTURE</t>
  </si>
  <si>
    <t>COUNTRY:     MALAWI</t>
  </si>
  <si>
    <r>
      <t>ISSUED ON:  16</t>
    </r>
    <r>
      <rPr>
        <b/>
        <vertAlign val="superscript"/>
        <sz val="14"/>
        <color indexed="8"/>
        <rFont val="Arial"/>
        <family val="2"/>
      </rPr>
      <t>TH</t>
    </r>
    <r>
      <rPr>
        <b/>
        <sz val="14"/>
        <color indexed="8"/>
        <rFont val="Arial"/>
        <family val="2"/>
      </rPr>
      <t xml:space="preserve"> JUNE, 2021</t>
    </r>
  </si>
  <si>
    <t>:</t>
  </si>
  <si>
    <t xml:space="preserve">Preliminaries </t>
  </si>
  <si>
    <t xml:space="preserve">     1.1 to 1.15</t>
  </si>
  <si>
    <t xml:space="preserve">     Bill No.2</t>
  </si>
  <si>
    <t>Renovations to Office Block 1</t>
  </si>
  <si>
    <t xml:space="preserve">     Bill No.3</t>
  </si>
  <si>
    <t xml:space="preserve">     3.1 to 3.30</t>
  </si>
  <si>
    <t xml:space="preserve">     Bill No.4</t>
  </si>
  <si>
    <t xml:space="preserve">     4.1 to 4.31</t>
  </si>
  <si>
    <t xml:space="preserve">     Bill No.5</t>
  </si>
  <si>
    <t>Electrical Services</t>
  </si>
  <si>
    <t xml:space="preserve">     5.1 to 5.22</t>
  </si>
  <si>
    <t xml:space="preserve">     Bill No.6</t>
  </si>
  <si>
    <t xml:space="preserve">     6.1 to 6.37</t>
  </si>
  <si>
    <t xml:space="preserve">     Bill No.7</t>
  </si>
  <si>
    <t xml:space="preserve">Prime and Provisional Sums </t>
  </si>
  <si>
    <t xml:space="preserve">     7.1 to 7.3</t>
  </si>
  <si>
    <t xml:space="preserve">     Bill No.8</t>
  </si>
  <si>
    <t>Final Summary</t>
  </si>
  <si>
    <t>Renovations to Office Block 2</t>
  </si>
  <si>
    <t xml:space="preserve">    2.1 to 2.30</t>
  </si>
  <si>
    <t>CONTRACTOR FOR THE OFFICE REFURBISHMENT AND EXTENSION IN BLANTYRE</t>
  </si>
  <si>
    <t>ICB No:            MW-MOAIWD – 42365 – CW - RFB</t>
  </si>
  <si>
    <t>TABLE OF CONTENTS</t>
  </si>
  <si>
    <t>BILL NO</t>
  </si>
  <si>
    <t>DESCRIPTION</t>
  </si>
  <si>
    <t>PAGE NOS</t>
  </si>
  <si>
    <t xml:space="preserve">     Bill No.1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</si>
</sst>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71" formatCode="_(* #,##0.00_);_(* \(#,##0.00\);_(* &quot;-&quot;??_);_(@_)"/>
    <numFmt numFmtId="172" formatCode="0.0"/>
    <numFmt numFmtId="176" formatCode="_(* #,##0.00_);_(* \(#,##0.00\);_(* \-??_);_(@_)"/>
  </numFmts>
  <fonts count="42">
    <font>
      <sz val="11"/>
      <color theme="1"/>
      <name val="Calibri"/>
      <family val="2"/>
      <scheme val="minor"/>
    </font>
    <font>
      <sz val="11"/>
      <name val="Arial"/>
      <family val="2"/>
    </font>
    <font>
      <sz val="10"/>
      <name val="Arial"/>
      <family val="2"/>
    </font>
    <font>
      <sz val="12"/>
      <name val="Arial"/>
      <family val="2"/>
    </font>
    <font>
      <b/>
      <u/>
      <sz val="12"/>
      <name val="Arial"/>
      <family val="2"/>
    </font>
    <font>
      <b/>
      <sz val="12"/>
      <name val="Arial"/>
      <family val="2"/>
    </font>
    <font>
      <b/>
      <u/>
      <vertAlign val="superscript"/>
      <sz val="12"/>
      <name val="Arial"/>
      <family val="2"/>
    </font>
    <font>
      <u/>
      <sz val="12"/>
      <name val="Arial"/>
      <family val="2"/>
    </font>
    <font>
      <sz val="12"/>
      <name val="Aril"/>
      <charset val="1"/>
    </font>
    <font>
      <b/>
      <sz val="11"/>
      <name val="Arial"/>
      <family val="2"/>
    </font>
    <font>
      <b/>
      <u/>
      <sz val="11"/>
      <name val="Arial"/>
      <family val="2"/>
    </font>
    <font>
      <u/>
      <sz val="11"/>
      <name val="Arial"/>
      <family val="2"/>
    </font>
    <font>
      <b/>
      <i/>
      <sz val="11"/>
      <name val="Arial"/>
      <family val="2"/>
    </font>
    <font>
      <b/>
      <u/>
      <vertAlign val="superscript"/>
      <sz val="11"/>
      <name val="Arial"/>
      <family val="2"/>
    </font>
    <font>
      <u val="singleAccounting"/>
      <sz val="11"/>
      <name val="Arial"/>
      <family val="2"/>
    </font>
    <font>
      <sz val="14"/>
      <name val="Arial"/>
      <family val="2"/>
    </font>
    <font>
      <b/>
      <u/>
      <sz val="11"/>
      <color indexed="8"/>
      <name val="Arial"/>
      <family val="2"/>
    </font>
    <font>
      <sz val="12"/>
      <color indexed="8"/>
      <name val="Arial"/>
      <family val="2"/>
    </font>
    <font>
      <sz val="11"/>
      <color indexed="8"/>
      <name val="Arial"/>
      <family val="2"/>
    </font>
    <font>
      <b/>
      <sz val="11"/>
      <color indexed="8"/>
      <name val="Arial"/>
      <family val="2"/>
    </font>
    <font>
      <b/>
      <sz val="12"/>
      <color indexed="8"/>
      <name val="Arial"/>
      <family val="2"/>
    </font>
    <font>
      <b/>
      <vertAlign val="superscript"/>
      <sz val="11"/>
      <color indexed="8"/>
      <name val="Arial"/>
      <family val="2"/>
    </font>
    <font>
      <sz val="7"/>
      <color indexed="8"/>
      <name val="Times New Roman"/>
      <family val="1"/>
    </font>
    <font>
      <b/>
      <sz val="14"/>
      <color indexed="8"/>
      <name val="Arial"/>
      <family val="2"/>
    </font>
    <font>
      <b/>
      <vertAlign val="superscript"/>
      <sz val="14"/>
      <color indexed="8"/>
      <name val="Arial"/>
      <family val="2"/>
    </font>
    <font>
      <sz val="11"/>
      <color theme="1"/>
      <name val="Calibri"/>
      <family val="2"/>
      <scheme val="minor"/>
    </font>
    <font>
      <sz val="10"/>
      <color rgb="FF000000"/>
      <name val="Times New Roman"/>
      <family val="1"/>
    </font>
    <font>
      <sz val="12"/>
      <color theme="1"/>
      <name val="Arial"/>
      <family val="2"/>
    </font>
    <font>
      <sz val="14"/>
      <color theme="1"/>
      <name val="Arial"/>
      <family val="2"/>
    </font>
    <font>
      <sz val="11"/>
      <color theme="1"/>
      <name val="Arial"/>
      <family val="2"/>
    </font>
    <font>
      <b/>
      <sz val="16"/>
      <color theme="1"/>
      <name val="Arial"/>
      <family val="2"/>
    </font>
    <font>
      <b/>
      <u/>
      <sz val="16"/>
      <color theme="1"/>
      <name val="Arial"/>
      <family val="2"/>
    </font>
    <font>
      <b/>
      <sz val="11"/>
      <color theme="1"/>
      <name val="Arial"/>
      <family val="2"/>
    </font>
    <font>
      <b/>
      <u/>
      <sz val="11"/>
      <color theme="1"/>
      <name val="Arial"/>
      <family val="2"/>
    </font>
    <font>
      <b/>
      <sz val="12"/>
      <color theme="1"/>
      <name val="Tahoma"/>
      <family val="2"/>
    </font>
    <font>
      <b/>
      <u/>
      <sz val="11"/>
      <color theme="1"/>
      <name val="Calibri"/>
      <family val="2"/>
      <scheme val="minor"/>
    </font>
    <font>
      <sz val="12"/>
      <color theme="1"/>
      <name val="Symbol"/>
      <family val="1"/>
      <charset val="2"/>
    </font>
    <font>
      <b/>
      <sz val="14"/>
      <color theme="1"/>
      <name val="Arial"/>
      <family val="2"/>
    </font>
    <font>
      <b/>
      <sz val="10"/>
      <color theme="1"/>
      <name val="Arial"/>
      <family val="2"/>
    </font>
    <font>
      <b/>
      <sz val="20"/>
      <color theme="1"/>
      <name val="Arial"/>
      <family val="2"/>
    </font>
    <font>
      <sz val="14"/>
      <color theme="1"/>
      <name val="Calibri"/>
      <family val="2"/>
      <scheme val="minor"/>
    </font>
    <font>
      <b/>
      <sz val="14"/>
      <color rgb="FFFF0000"/>
      <name val="Arial"/>
      <family val="2"/>
    </font>
  </fonts>
  <fills count="5">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theme="0"/>
        <bgColor indexed="64"/>
      </patternFill>
    </fill>
  </fills>
  <borders count="90">
    <border>
      <left/>
      <right/>
      <top/>
      <bottom/>
      <diagonal/>
    </border>
    <border>
      <left style="medium">
        <color indexed="8"/>
      </left>
      <right/>
      <top style="medium">
        <color indexed="8"/>
      </top>
      <bottom/>
      <diagonal/>
    </border>
    <border>
      <left/>
      <right/>
      <top style="medium">
        <color indexed="8"/>
      </top>
      <bottom/>
      <diagonal/>
    </border>
    <border>
      <left style="thin">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style="thin">
        <color indexed="8"/>
      </left>
      <right/>
      <top/>
      <bottom/>
      <diagonal/>
    </border>
    <border>
      <left/>
      <right style="medium">
        <color indexed="8"/>
      </right>
      <top/>
      <bottom/>
      <diagonal/>
    </border>
    <border>
      <left style="medium">
        <color indexed="8"/>
      </left>
      <right/>
      <top/>
      <bottom style="thin">
        <color indexed="8"/>
      </bottom>
      <diagonal/>
    </border>
    <border>
      <left/>
      <right/>
      <top/>
      <bottom style="thin">
        <color indexed="8"/>
      </bottom>
      <diagonal/>
    </border>
    <border>
      <left style="thin">
        <color indexed="8"/>
      </left>
      <right/>
      <top/>
      <bottom style="thin">
        <color indexed="8"/>
      </bottom>
      <diagonal/>
    </border>
    <border>
      <left/>
      <right style="medium">
        <color indexed="8"/>
      </right>
      <top/>
      <bottom style="thin">
        <color indexed="8"/>
      </bottom>
      <diagonal/>
    </border>
    <border>
      <left style="medium">
        <color indexed="8"/>
      </left>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diagonal/>
    </border>
    <border>
      <left style="thin">
        <color indexed="64"/>
      </left>
      <right style="thin">
        <color indexed="64"/>
      </right>
      <top/>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right/>
      <top style="thin">
        <color indexed="8"/>
      </top>
      <bottom/>
      <diagonal/>
    </border>
    <border>
      <left/>
      <right style="medium">
        <color indexed="8"/>
      </right>
      <top style="thin">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medium">
        <color indexed="8"/>
      </left>
      <right style="thin">
        <color indexed="64"/>
      </right>
      <top style="thin">
        <color indexed="8"/>
      </top>
      <bottom/>
      <diagonal/>
    </border>
    <border>
      <left/>
      <right style="thin">
        <color indexed="64"/>
      </right>
      <top style="thin">
        <color indexed="8"/>
      </top>
      <bottom/>
      <diagonal/>
    </border>
    <border>
      <left style="thin">
        <color indexed="8"/>
      </left>
      <right style="thin">
        <color indexed="64"/>
      </right>
      <top style="thin">
        <color indexed="8"/>
      </top>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top/>
      <bottom/>
      <diagonal/>
    </border>
    <border>
      <left style="thin">
        <color indexed="8"/>
      </left>
      <right style="thin">
        <color indexed="64"/>
      </right>
      <top/>
      <bottom/>
      <diagonal/>
    </border>
    <border>
      <left style="thin">
        <color indexed="64"/>
      </left>
      <right/>
      <top/>
      <bottom/>
      <diagonal/>
    </border>
    <border>
      <left/>
      <right style="thin">
        <color indexed="8"/>
      </right>
      <top style="thin">
        <color indexed="8"/>
      </top>
      <bottom/>
      <diagonal/>
    </border>
    <border>
      <left style="medium">
        <color indexed="8"/>
      </left>
      <right/>
      <top/>
      <bottom style="thin">
        <color indexed="64"/>
      </bottom>
      <diagonal/>
    </border>
    <border>
      <left/>
      <right/>
      <top/>
      <bottom style="thin">
        <color indexed="64"/>
      </bottom>
      <diagonal/>
    </border>
    <border>
      <left style="thin">
        <color indexed="8"/>
      </left>
      <right/>
      <top/>
      <bottom style="thin">
        <color indexed="64"/>
      </bottom>
      <diagonal/>
    </border>
    <border>
      <left/>
      <right style="medium">
        <color indexed="8"/>
      </right>
      <top/>
      <bottom style="thin">
        <color indexed="64"/>
      </bottom>
      <diagonal/>
    </border>
    <border>
      <left/>
      <right style="thin">
        <color indexed="8"/>
      </right>
      <top/>
      <bottom/>
      <diagonal/>
    </border>
    <border>
      <left style="thin">
        <color indexed="64"/>
      </left>
      <right style="thin">
        <color indexed="64"/>
      </right>
      <top style="thin">
        <color indexed="8"/>
      </top>
      <bottom/>
      <diagonal/>
    </border>
    <border>
      <left style="medium">
        <color indexed="8"/>
      </left>
      <right style="thin">
        <color indexed="64"/>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thin">
        <color indexed="8"/>
      </left>
      <right/>
      <top style="thin">
        <color indexed="8"/>
      </top>
      <bottom/>
      <diagonal/>
    </border>
    <border>
      <left style="thin">
        <color indexed="64"/>
      </left>
      <right style="medium">
        <color indexed="8"/>
      </right>
      <top/>
      <bottom/>
      <diagonal/>
    </border>
    <border>
      <left style="thin">
        <color indexed="64"/>
      </left>
      <right/>
      <top/>
      <bottom style="thin">
        <color indexed="8"/>
      </bottom>
      <diagonal/>
    </border>
    <border>
      <left style="thin">
        <color indexed="8"/>
      </left>
      <right/>
      <top style="medium">
        <color indexed="64"/>
      </top>
      <bottom/>
      <diagonal/>
    </border>
    <border>
      <left style="medium">
        <color indexed="64"/>
      </left>
      <right/>
      <top/>
      <bottom style="thin">
        <color indexed="8"/>
      </bottom>
      <diagonal/>
    </border>
    <border>
      <left/>
      <right style="medium">
        <color indexed="64"/>
      </right>
      <top/>
      <bottom style="thin">
        <color indexed="8"/>
      </bottom>
      <diagonal/>
    </border>
    <border>
      <left style="medium">
        <color indexed="64"/>
      </left>
      <right/>
      <top style="thin">
        <color indexed="8"/>
      </top>
      <bottom/>
      <diagonal/>
    </border>
    <border>
      <left style="thin">
        <color indexed="8"/>
      </left>
      <right style="medium">
        <color indexed="64"/>
      </right>
      <top style="thin">
        <color indexed="8"/>
      </top>
      <bottom/>
      <diagonal/>
    </border>
    <border>
      <left style="thin">
        <color indexed="8"/>
      </left>
      <right style="medium">
        <color indexed="64"/>
      </right>
      <top/>
      <bottom/>
      <diagonal/>
    </border>
    <border>
      <left style="medium">
        <color indexed="64"/>
      </left>
      <right style="thin">
        <color indexed="8"/>
      </right>
      <top/>
      <bottom/>
      <diagonal/>
    </border>
    <border>
      <left style="thin">
        <color indexed="8"/>
      </left>
      <right style="medium">
        <color indexed="64"/>
      </right>
      <top/>
      <bottom style="thin">
        <color indexed="8"/>
      </bottom>
      <diagonal/>
    </border>
    <border>
      <left/>
      <right style="medium">
        <color indexed="64"/>
      </right>
      <top style="thin">
        <color indexed="8"/>
      </top>
      <bottom/>
      <diagonal/>
    </border>
    <border>
      <left style="thin">
        <color indexed="64"/>
      </left>
      <right/>
      <top style="thin">
        <color indexed="8"/>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style="medium">
        <color indexed="64"/>
      </left>
      <right style="thin">
        <color indexed="64"/>
      </right>
      <top style="thin">
        <color indexed="8"/>
      </top>
      <bottom/>
      <diagonal/>
    </border>
    <border>
      <left style="thin">
        <color indexed="64"/>
      </left>
      <right style="medium">
        <color indexed="64"/>
      </right>
      <top style="thin">
        <color indexed="8"/>
      </top>
      <bottom/>
      <diagonal/>
    </border>
    <border>
      <left style="thin">
        <color indexed="64"/>
      </left>
      <right/>
      <top/>
      <bottom style="medium">
        <color indexed="64"/>
      </bottom>
      <diagonal/>
    </border>
    <border>
      <left/>
      <right style="thin">
        <color indexed="8"/>
      </right>
      <top style="medium">
        <color indexed="64"/>
      </top>
      <bottom/>
      <diagonal/>
    </border>
    <border>
      <left style="medium">
        <color indexed="64"/>
      </left>
      <right style="thin">
        <color indexed="8"/>
      </right>
      <top style="thin">
        <color indexed="8"/>
      </top>
      <bottom/>
      <diagonal/>
    </border>
    <border>
      <left style="medium">
        <color indexed="64"/>
      </left>
      <right style="thin">
        <color indexed="8"/>
      </right>
      <top/>
      <bottom style="thin">
        <color indexed="8"/>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s>
  <cellStyleXfs count="26">
    <xf numFmtId="0" fontId="0" fillId="0" borderId="0"/>
    <xf numFmtId="171" fontId="25"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6" fontId="2" fillId="0" borderId="0" applyFill="0" applyBorder="0" applyAlignment="0" applyProtection="0"/>
    <xf numFmtId="171" fontId="2" fillId="0" borderId="0" applyFont="0" applyFill="0" applyBorder="0" applyAlignment="0" applyProtection="0"/>
    <xf numFmtId="43" fontId="25"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cellStyleXfs>
  <cellXfs count="1017">
    <xf numFmtId="0" fontId="0" fillId="0" borderId="0" xfId="0"/>
    <xf numFmtId="0" fontId="3" fillId="0" borderId="0" xfId="0" applyFont="1"/>
    <xf numFmtId="0" fontId="3" fillId="0" borderId="1" xfId="0" applyFont="1" applyBorder="1" applyAlignment="1">
      <alignment horizontal="center"/>
    </xf>
    <xf numFmtId="0" fontId="3" fillId="0" borderId="2" xfId="0" applyFont="1" applyBorder="1"/>
    <xf numFmtId="0" fontId="3" fillId="0" borderId="2" xfId="0" applyFont="1" applyBorder="1" applyAlignment="1">
      <alignment horizontal="center"/>
    </xf>
    <xf numFmtId="0" fontId="3" fillId="0" borderId="2" xfId="0" applyFont="1" applyBorder="1" applyAlignment="1">
      <alignment horizontal="center" vertical="center"/>
    </xf>
    <xf numFmtId="171" fontId="3" fillId="0" borderId="3" xfId="1" applyFont="1" applyFill="1" applyBorder="1" applyAlignment="1" applyProtection="1"/>
    <xf numFmtId="171" fontId="3" fillId="0" borderId="4" xfId="1" applyFont="1" applyFill="1" applyBorder="1" applyAlignment="1" applyProtection="1"/>
    <xf numFmtId="171" fontId="3" fillId="0" borderId="0" xfId="1" applyFont="1" applyFill="1" applyBorder="1" applyAlignment="1" applyProtection="1"/>
    <xf numFmtId="0" fontId="3" fillId="0" borderId="5" xfId="0" applyFont="1" applyBorder="1" applyAlignment="1">
      <alignment horizontal="center"/>
    </xf>
    <xf numFmtId="0" fontId="4" fillId="0" borderId="0"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center" vertical="center"/>
    </xf>
    <xf numFmtId="171" fontId="3" fillId="0" borderId="6" xfId="1" applyFont="1" applyFill="1" applyBorder="1" applyAlignment="1" applyProtection="1"/>
    <xf numFmtId="171" fontId="3" fillId="0" borderId="7" xfId="1" applyFont="1" applyFill="1" applyBorder="1" applyAlignment="1" applyProtection="1"/>
    <xf numFmtId="0" fontId="3" fillId="0" borderId="8" xfId="0" applyFont="1" applyBorder="1" applyAlignment="1">
      <alignment horizontal="center"/>
    </xf>
    <xf numFmtId="0" fontId="3" fillId="0" borderId="9" xfId="0" applyFont="1" applyBorder="1"/>
    <xf numFmtId="0" fontId="3" fillId="0" borderId="9" xfId="0" applyFont="1" applyBorder="1" applyAlignment="1">
      <alignment horizontal="center"/>
    </xf>
    <xf numFmtId="0" fontId="3" fillId="0" borderId="9" xfId="0" applyFont="1" applyBorder="1" applyAlignment="1">
      <alignment horizontal="center" vertical="center"/>
    </xf>
    <xf numFmtId="171" fontId="3" fillId="0" borderId="10" xfId="1" applyFont="1" applyFill="1" applyBorder="1" applyAlignment="1" applyProtection="1"/>
    <xf numFmtId="171" fontId="3" fillId="0" borderId="11" xfId="1" applyFont="1" applyFill="1" applyBorder="1" applyAlignment="1" applyProtection="1"/>
    <xf numFmtId="0" fontId="3" fillId="0" borderId="12" xfId="0" applyFont="1" applyBorder="1" applyAlignment="1">
      <alignment horizontal="center"/>
    </xf>
    <xf numFmtId="0" fontId="3" fillId="0" borderId="13" xfId="0" applyFont="1" applyBorder="1"/>
    <xf numFmtId="171" fontId="3" fillId="0" borderId="13" xfId="1" applyFont="1" applyFill="1" applyBorder="1" applyAlignment="1" applyProtection="1"/>
    <xf numFmtId="171" fontId="3" fillId="0" borderId="14" xfId="1" applyFont="1" applyFill="1" applyBorder="1" applyAlignment="1" applyProtection="1"/>
    <xf numFmtId="0" fontId="3" fillId="0" borderId="15" xfId="0" applyFont="1" applyBorder="1"/>
    <xf numFmtId="171" fontId="3" fillId="0" borderId="15" xfId="1" applyFont="1" applyFill="1" applyBorder="1" applyAlignment="1" applyProtection="1"/>
    <xf numFmtId="171" fontId="3" fillId="0" borderId="16" xfId="1" applyFont="1" applyFill="1" applyBorder="1" applyAlignment="1" applyProtection="1"/>
    <xf numFmtId="0" fontId="5" fillId="0" borderId="15" xfId="0" applyFont="1" applyBorder="1"/>
    <xf numFmtId="0" fontId="3" fillId="0" borderId="17" xfId="0" applyFont="1" applyBorder="1" applyAlignment="1">
      <alignment horizontal="center"/>
    </xf>
    <xf numFmtId="0" fontId="3" fillId="0" borderId="18" xfId="0" applyFont="1" applyBorder="1"/>
    <xf numFmtId="0" fontId="3" fillId="0" borderId="0" xfId="0" applyFont="1" applyAlignment="1">
      <alignment horizontal="center"/>
    </xf>
    <xf numFmtId="0" fontId="3" fillId="0" borderId="0" xfId="0" applyFont="1" applyAlignment="1">
      <alignment horizontal="center" vertical="center"/>
    </xf>
    <xf numFmtId="0" fontId="3" fillId="0" borderId="6" xfId="0" applyFont="1" applyBorder="1"/>
    <xf numFmtId="0" fontId="3" fillId="0" borderId="6" xfId="0" applyFont="1" applyBorder="1" applyAlignment="1">
      <alignment horizontal="center"/>
    </xf>
    <xf numFmtId="0" fontId="3" fillId="0" borderId="19" xfId="0" applyFont="1" applyBorder="1"/>
    <xf numFmtId="0" fontId="3" fillId="0" borderId="10" xfId="0" applyFont="1" applyBorder="1"/>
    <xf numFmtId="0" fontId="3" fillId="0" borderId="10" xfId="0" applyFont="1" applyBorder="1" applyAlignment="1">
      <alignment horizontal="center"/>
    </xf>
    <xf numFmtId="171" fontId="3" fillId="0" borderId="20" xfId="1" applyFont="1" applyFill="1" applyBorder="1" applyAlignment="1" applyProtection="1"/>
    <xf numFmtId="0" fontId="3" fillId="0" borderId="21" xfId="0" applyFont="1" applyBorder="1"/>
    <xf numFmtId="0" fontId="3" fillId="0" borderId="21" xfId="0" applyFont="1" applyBorder="1" applyAlignment="1">
      <alignment horizontal="center"/>
    </xf>
    <xf numFmtId="0" fontId="3" fillId="0" borderId="21" xfId="0" applyFont="1" applyBorder="1" applyAlignment="1">
      <alignment horizontal="center" vertical="center"/>
    </xf>
    <xf numFmtId="171" fontId="3" fillId="0" borderId="21" xfId="1" applyFont="1" applyFill="1" applyBorder="1" applyAlignment="1" applyProtection="1"/>
    <xf numFmtId="0" fontId="3" fillId="0" borderId="9" xfId="0" applyFont="1" applyBorder="1" applyAlignment="1">
      <alignment horizontal="right"/>
    </xf>
    <xf numFmtId="171" fontId="3" fillId="0" borderId="9" xfId="1" applyFont="1" applyFill="1" applyBorder="1" applyAlignment="1" applyProtection="1">
      <alignment horizontal="right"/>
    </xf>
    <xf numFmtId="0" fontId="3" fillId="0" borderId="0" xfId="0" applyFont="1" applyBorder="1"/>
    <xf numFmtId="171" fontId="3" fillId="0" borderId="22" xfId="1" applyFont="1" applyFill="1" applyBorder="1" applyAlignment="1" applyProtection="1"/>
    <xf numFmtId="0" fontId="3" fillId="0" borderId="23" xfId="0" applyFont="1" applyBorder="1" applyAlignment="1">
      <alignment horizontal="left"/>
    </xf>
    <xf numFmtId="0" fontId="3" fillId="0" borderId="24" xfId="0" applyFont="1" applyBorder="1" applyAlignment="1">
      <alignment horizontal="left"/>
    </xf>
    <xf numFmtId="0" fontId="3" fillId="0" borderId="24" xfId="0" applyFont="1" applyBorder="1" applyAlignment="1">
      <alignment horizontal="center"/>
    </xf>
    <xf numFmtId="0" fontId="3" fillId="0" borderId="24" xfId="0" applyFont="1" applyBorder="1" applyAlignment="1">
      <alignment horizontal="center" vertical="center"/>
    </xf>
    <xf numFmtId="171" fontId="3" fillId="0" borderId="24" xfId="1" applyFont="1" applyFill="1" applyBorder="1" applyAlignment="1" applyProtection="1"/>
    <xf numFmtId="171" fontId="3" fillId="0" borderId="25" xfId="1" applyFont="1" applyFill="1" applyBorder="1" applyAlignment="1" applyProtection="1"/>
    <xf numFmtId="0" fontId="3" fillId="0" borderId="26" xfId="0" applyFont="1" applyBorder="1" applyAlignment="1">
      <alignment horizontal="center"/>
    </xf>
    <xf numFmtId="0" fontId="3" fillId="0" borderId="15" xfId="0" applyFont="1" applyBorder="1" applyAlignment="1">
      <alignment wrapText="1"/>
    </xf>
    <xf numFmtId="0" fontId="3" fillId="0" borderId="15" xfId="0" applyFont="1" applyBorder="1" applyAlignment="1">
      <alignment horizontal="left"/>
    </xf>
    <xf numFmtId="0" fontId="5" fillId="0" borderId="15" xfId="0" applyFont="1" applyBorder="1" applyAlignment="1">
      <alignment horizontal="center"/>
    </xf>
    <xf numFmtId="0" fontId="3" fillId="0" borderId="15" xfId="0" applyFont="1" applyBorder="1" applyAlignment="1">
      <alignment horizontal="center"/>
    </xf>
    <xf numFmtId="0" fontId="3" fillId="0" borderId="19" xfId="0" applyFont="1" applyBorder="1" applyAlignment="1">
      <alignment horizontal="center"/>
    </xf>
    <xf numFmtId="0" fontId="3" fillId="0" borderId="27" xfId="0" applyFont="1" applyBorder="1"/>
    <xf numFmtId="0" fontId="3" fillId="0" borderId="28" xfId="0" applyFont="1" applyBorder="1" applyAlignment="1">
      <alignment horizontal="center" vertical="center"/>
    </xf>
    <xf numFmtId="171" fontId="3" fillId="0" borderId="27" xfId="1" applyFont="1" applyFill="1" applyBorder="1" applyAlignment="1" applyProtection="1"/>
    <xf numFmtId="171" fontId="4" fillId="0" borderId="6" xfId="1" applyFont="1" applyFill="1" applyBorder="1" applyAlignment="1" applyProtection="1">
      <alignment horizontal="center"/>
    </xf>
    <xf numFmtId="171" fontId="4" fillId="0" borderId="7" xfId="1" applyFont="1" applyFill="1" applyBorder="1" applyAlignment="1" applyProtection="1">
      <alignment horizontal="center"/>
    </xf>
    <xf numFmtId="0" fontId="3" fillId="0" borderId="29" xfId="0" applyFont="1" applyBorder="1" applyAlignment="1">
      <alignment horizontal="center"/>
    </xf>
    <xf numFmtId="0" fontId="3" fillId="0" borderId="30" xfId="0" applyFont="1" applyBorder="1"/>
    <xf numFmtId="171" fontId="3" fillId="0" borderId="31" xfId="1" applyFont="1" applyFill="1" applyBorder="1" applyAlignment="1" applyProtection="1"/>
    <xf numFmtId="0" fontId="3" fillId="0" borderId="17" xfId="0" applyFont="1" applyBorder="1"/>
    <xf numFmtId="0" fontId="5" fillId="0" borderId="15" xfId="0" applyFont="1" applyBorder="1" applyAlignment="1">
      <alignment horizontal="left"/>
    </xf>
    <xf numFmtId="0" fontId="3" fillId="0" borderId="32" xfId="0" applyFont="1" applyFill="1" applyBorder="1" applyAlignment="1">
      <alignment horizontal="center"/>
    </xf>
    <xf numFmtId="0" fontId="3" fillId="0" borderId="0" xfId="0" applyFont="1" applyFill="1" applyBorder="1" applyAlignment="1">
      <alignment horizontal="center"/>
    </xf>
    <xf numFmtId="0" fontId="3" fillId="0" borderId="33" xfId="0" applyFont="1" applyFill="1" applyBorder="1" applyAlignment="1">
      <alignment horizontal="center" vertical="center"/>
    </xf>
    <xf numFmtId="171" fontId="3" fillId="0" borderId="34" xfId="14" applyFont="1" applyFill="1" applyBorder="1"/>
    <xf numFmtId="0" fontId="3" fillId="0" borderId="35" xfId="0" applyFont="1" applyBorder="1" applyAlignment="1">
      <alignment horizontal="center"/>
    </xf>
    <xf numFmtId="0" fontId="3" fillId="0" borderId="33" xfId="0" applyFont="1" applyBorder="1" applyAlignment="1">
      <alignment horizontal="center" vertical="center"/>
    </xf>
    <xf numFmtId="171" fontId="3" fillId="0" borderId="33" xfId="14" applyFont="1" applyBorder="1"/>
    <xf numFmtId="171" fontId="3" fillId="0" borderId="34" xfId="14" applyFont="1" applyBorder="1"/>
    <xf numFmtId="0" fontId="3" fillId="0" borderId="18" xfId="0" applyFont="1" applyFill="1" applyBorder="1"/>
    <xf numFmtId="0" fontId="3" fillId="0" borderId="0" xfId="0" applyFont="1" applyFill="1" applyBorder="1" applyAlignment="1">
      <alignment horizontal="center" vertical="center"/>
    </xf>
    <xf numFmtId="171" fontId="4" fillId="0" borderId="6" xfId="1" applyFont="1" applyFill="1" applyBorder="1" applyAlignment="1" applyProtection="1">
      <alignment horizontal="left"/>
    </xf>
    <xf numFmtId="0" fontId="5" fillId="0" borderId="33" xfId="0" applyFont="1" applyBorder="1"/>
    <xf numFmtId="0" fontId="3" fillId="0" borderId="33" xfId="0" applyFont="1" applyBorder="1"/>
    <xf numFmtId="0" fontId="3" fillId="0" borderId="36" xfId="0" applyFont="1" applyBorder="1"/>
    <xf numFmtId="0" fontId="3" fillId="0" borderId="32" xfId="0" applyFont="1" applyBorder="1" applyAlignment="1">
      <alignment horizontal="center"/>
    </xf>
    <xf numFmtId="0" fontId="4" fillId="0" borderId="18" xfId="0" applyFont="1" applyBorder="1"/>
    <xf numFmtId="171" fontId="3" fillId="0" borderId="18" xfId="14" applyFont="1" applyBorder="1"/>
    <xf numFmtId="0" fontId="3" fillId="0" borderId="34" xfId="0" applyFont="1" applyBorder="1"/>
    <xf numFmtId="0" fontId="5" fillId="0" borderId="18" xfId="0" applyFont="1" applyBorder="1"/>
    <xf numFmtId="2" fontId="3" fillId="0" borderId="15" xfId="0" applyNumberFormat="1" applyFont="1" applyBorder="1" applyAlignment="1">
      <alignment horizontal="center"/>
    </xf>
    <xf numFmtId="171" fontId="3" fillId="0" borderId="18" xfId="1" applyFont="1" applyBorder="1"/>
    <xf numFmtId="171" fontId="3" fillId="0" borderId="34" xfId="1" applyFont="1" applyBorder="1"/>
    <xf numFmtId="176" fontId="3" fillId="0" borderId="0" xfId="1" applyNumberFormat="1" applyFont="1" applyFill="1" applyBorder="1" applyAlignment="1" applyProtection="1">
      <alignment horizontal="center" vertical="center"/>
    </xf>
    <xf numFmtId="171" fontId="3" fillId="0" borderId="37" xfId="1" applyFont="1" applyBorder="1"/>
    <xf numFmtId="0" fontId="3" fillId="0" borderId="10" xfId="0" applyFont="1" applyBorder="1" applyAlignment="1">
      <alignment horizontal="left"/>
    </xf>
    <xf numFmtId="171" fontId="3" fillId="0" borderId="38" xfId="1" applyFont="1" applyFill="1" applyBorder="1" applyAlignment="1" applyProtection="1"/>
    <xf numFmtId="0" fontId="3" fillId="0" borderId="39" xfId="0" applyFont="1" applyBorder="1" applyAlignment="1">
      <alignment horizontal="center"/>
    </xf>
    <xf numFmtId="0" fontId="4" fillId="0" borderId="40" xfId="0" applyFont="1" applyBorder="1" applyAlignment="1">
      <alignment horizontal="center"/>
    </xf>
    <xf numFmtId="0" fontId="3" fillId="0" borderId="40" xfId="0" applyFont="1" applyBorder="1" applyAlignment="1">
      <alignment horizontal="center"/>
    </xf>
    <xf numFmtId="0" fontId="3" fillId="0" borderId="40" xfId="0" applyFont="1" applyBorder="1" applyAlignment="1">
      <alignment horizontal="center" vertical="center"/>
    </xf>
    <xf numFmtId="171" fontId="3" fillId="0" borderId="41" xfId="1" applyFont="1" applyFill="1" applyBorder="1" applyAlignment="1" applyProtection="1"/>
    <xf numFmtId="171" fontId="3" fillId="0" borderId="42" xfId="1" applyFont="1" applyFill="1" applyBorder="1" applyAlignment="1" applyProtection="1"/>
    <xf numFmtId="0" fontId="5" fillId="0" borderId="0" xfId="0" applyFont="1" applyBorder="1" applyAlignment="1">
      <alignment horizontal="left"/>
    </xf>
    <xf numFmtId="0" fontId="3" fillId="0" borderId="0" xfId="0" applyFont="1" applyBorder="1" applyAlignment="1">
      <alignment horizontal="left"/>
    </xf>
    <xf numFmtId="0" fontId="5" fillId="0" borderId="0" xfId="0" applyFont="1" applyBorder="1"/>
    <xf numFmtId="171" fontId="4" fillId="0" borderId="10" xfId="1" applyFont="1" applyFill="1" applyBorder="1" applyAlignment="1" applyProtection="1">
      <alignment horizontal="center"/>
    </xf>
    <xf numFmtId="171" fontId="4" fillId="0" borderId="11" xfId="1" applyFont="1" applyFill="1" applyBorder="1" applyAlignment="1" applyProtection="1">
      <alignment horizontal="center"/>
    </xf>
    <xf numFmtId="49" fontId="3" fillId="0" borderId="15" xfId="0" applyNumberFormat="1" applyFont="1" applyBorder="1" applyAlignment="1">
      <alignment horizontal="center"/>
    </xf>
    <xf numFmtId="0" fontId="3" fillId="0" borderId="0" xfId="0" applyFont="1" applyBorder="1" applyAlignment="1">
      <alignment horizontal="right"/>
    </xf>
    <xf numFmtId="171" fontId="3" fillId="0" borderId="0" xfId="1" applyFont="1" applyFill="1" applyBorder="1" applyAlignment="1" applyProtection="1">
      <alignment horizontal="right"/>
    </xf>
    <xf numFmtId="2" fontId="3" fillId="0" borderId="24" xfId="0" applyNumberFormat="1" applyFont="1" applyBorder="1" applyAlignment="1">
      <alignment horizontal="center"/>
    </xf>
    <xf numFmtId="0" fontId="3" fillId="2" borderId="0" xfId="0" applyFont="1" applyFill="1"/>
    <xf numFmtId="0" fontId="3" fillId="2" borderId="5" xfId="0" applyFont="1" applyFill="1" applyBorder="1" applyAlignment="1">
      <alignment horizontal="center"/>
    </xf>
    <xf numFmtId="0" fontId="3" fillId="2" borderId="13" xfId="0" applyFont="1" applyFill="1" applyBorder="1"/>
    <xf numFmtId="0" fontId="3" fillId="2" borderId="0" xfId="0" applyFont="1" applyFill="1" applyBorder="1" applyAlignment="1">
      <alignment horizontal="center"/>
    </xf>
    <xf numFmtId="0" fontId="3" fillId="2" borderId="0" xfId="0" applyFont="1" applyFill="1" applyBorder="1" applyAlignment="1">
      <alignment horizontal="center" vertical="center"/>
    </xf>
    <xf numFmtId="171" fontId="3" fillId="2" borderId="6" xfId="1" applyFont="1" applyFill="1" applyBorder="1" applyAlignment="1" applyProtection="1"/>
    <xf numFmtId="171" fontId="3" fillId="2" borderId="14" xfId="1" applyFont="1" applyFill="1" applyBorder="1" applyAlignment="1" applyProtection="1"/>
    <xf numFmtId="0" fontId="5" fillId="0" borderId="15" xfId="0" applyFont="1" applyBorder="1" applyAlignment="1"/>
    <xf numFmtId="0" fontId="3" fillId="0" borderId="15" xfId="0" applyFont="1" applyFill="1" applyBorder="1"/>
    <xf numFmtId="171" fontId="3" fillId="0" borderId="0" xfId="6" applyFont="1" applyBorder="1" applyAlignment="1">
      <alignment horizontal="center" vertical="center"/>
    </xf>
    <xf numFmtId="171" fontId="3" fillId="0" borderId="18" xfId="6" applyFont="1" applyBorder="1" applyAlignment="1"/>
    <xf numFmtId="0" fontId="3" fillId="0" borderId="5" xfId="0" applyFont="1" applyBorder="1"/>
    <xf numFmtId="0" fontId="3" fillId="0" borderId="2" xfId="0" applyFont="1" applyBorder="1" applyAlignment="1">
      <alignment vertical="center"/>
    </xf>
    <xf numFmtId="0" fontId="3" fillId="0" borderId="0" xfId="0" applyFont="1" applyBorder="1" applyAlignment="1">
      <alignment vertical="center"/>
    </xf>
    <xf numFmtId="0" fontId="4" fillId="0" borderId="9" xfId="0" applyFont="1" applyBorder="1" applyAlignment="1">
      <alignment horizontal="center"/>
    </xf>
    <xf numFmtId="0" fontId="3" fillId="0" borderId="9" xfId="0" applyFont="1" applyBorder="1" applyAlignment="1">
      <alignment vertical="center"/>
    </xf>
    <xf numFmtId="0" fontId="3" fillId="0" borderId="0" xfId="0" applyFont="1" applyAlignment="1">
      <alignment vertical="center"/>
    </xf>
    <xf numFmtId="171" fontId="3" fillId="0" borderId="15" xfId="1" applyFont="1" applyFill="1" applyBorder="1" applyAlignment="1" applyProtection="1">
      <alignment horizontal="right"/>
    </xf>
    <xf numFmtId="0" fontId="3" fillId="0" borderId="21" xfId="0" applyFont="1" applyBorder="1" applyAlignment="1">
      <alignment vertical="center"/>
    </xf>
    <xf numFmtId="0" fontId="3" fillId="0" borderId="43" xfId="0" applyFont="1" applyBorder="1" applyAlignment="1">
      <alignment horizontal="center" vertical="center"/>
    </xf>
    <xf numFmtId="49" fontId="3" fillId="0" borderId="15" xfId="0" applyNumberFormat="1" applyFont="1" applyBorder="1" applyAlignment="1">
      <alignment horizontal="left"/>
    </xf>
    <xf numFmtId="0" fontId="7" fillId="0" borderId="6" xfId="0" applyFont="1" applyBorder="1" applyAlignment="1">
      <alignment horizontal="center"/>
    </xf>
    <xf numFmtId="0" fontId="7" fillId="0" borderId="43" xfId="0" applyFont="1" applyBorder="1" applyAlignment="1">
      <alignment horizontal="center" vertical="center"/>
    </xf>
    <xf numFmtId="171" fontId="3" fillId="0" borderId="18" xfId="12" applyFont="1" applyFill="1" applyBorder="1"/>
    <xf numFmtId="171" fontId="3" fillId="0" borderId="34" xfId="6" applyFont="1" applyBorder="1"/>
    <xf numFmtId="0" fontId="3" fillId="0" borderId="37" xfId="0" applyFont="1" applyFill="1" applyBorder="1" applyAlignment="1">
      <alignment horizontal="center"/>
    </xf>
    <xf numFmtId="171" fontId="3" fillId="0" borderId="34" xfId="12" applyFont="1" applyFill="1" applyBorder="1"/>
    <xf numFmtId="171" fontId="3" fillId="0" borderId="7" xfId="1" applyFont="1" applyFill="1" applyBorder="1" applyAlignment="1" applyProtection="1">
      <alignment horizontal="center"/>
    </xf>
    <xf numFmtId="171" fontId="4" fillId="0" borderId="10" xfId="1" applyFont="1" applyFill="1" applyBorder="1" applyAlignment="1" applyProtection="1">
      <alignment horizontal="left"/>
    </xf>
    <xf numFmtId="171" fontId="3" fillId="0" borderId="11" xfId="1" applyFont="1" applyFill="1" applyBorder="1" applyAlignment="1" applyProtection="1">
      <alignment horizontal="center"/>
    </xf>
    <xf numFmtId="0" fontId="5" fillId="0" borderId="18" xfId="0" applyFont="1" applyFill="1" applyBorder="1"/>
    <xf numFmtId="0" fontId="7" fillId="0" borderId="37" xfId="0" applyFont="1" applyFill="1" applyBorder="1" applyAlignment="1">
      <alignment horizontal="center"/>
    </xf>
    <xf numFmtId="0" fontId="7" fillId="0" borderId="33" xfId="0" applyFont="1" applyFill="1" applyBorder="1" applyAlignment="1">
      <alignment horizontal="center" vertical="center"/>
    </xf>
    <xf numFmtId="0" fontId="3" fillId="0" borderId="0" xfId="0" applyFont="1" applyFill="1" applyBorder="1" applyAlignment="1">
      <alignment vertical="center"/>
    </xf>
    <xf numFmtId="0" fontId="5" fillId="0" borderId="0" xfId="0" applyFont="1"/>
    <xf numFmtId="0" fontId="5" fillId="0" borderId="0" xfId="0" applyFont="1" applyBorder="1" applyAlignment="1">
      <alignment horizontal="center"/>
    </xf>
    <xf numFmtId="0" fontId="5" fillId="0" borderId="43" xfId="0" applyFont="1" applyBorder="1" applyAlignment="1">
      <alignment vertical="center"/>
    </xf>
    <xf numFmtId="171" fontId="5" fillId="0" borderId="15" xfId="1" applyFont="1" applyFill="1" applyBorder="1" applyAlignment="1" applyProtection="1"/>
    <xf numFmtId="176" fontId="3" fillId="0" borderId="15" xfId="1" applyNumberFormat="1" applyFont="1" applyFill="1" applyBorder="1" applyAlignment="1" applyProtection="1">
      <alignment horizontal="center"/>
    </xf>
    <xf numFmtId="176" fontId="3" fillId="0" borderId="7" xfId="1" applyNumberFormat="1" applyFont="1" applyFill="1" applyBorder="1" applyAlignment="1" applyProtection="1">
      <alignment horizontal="center"/>
    </xf>
    <xf numFmtId="176" fontId="3" fillId="0" borderId="7" xfId="1" applyNumberFormat="1" applyFont="1" applyFill="1" applyBorder="1" applyAlignment="1" applyProtection="1"/>
    <xf numFmtId="0" fontId="4" fillId="0" borderId="44" xfId="0" applyFont="1" applyBorder="1" applyAlignment="1">
      <alignment horizontal="center"/>
    </xf>
    <xf numFmtId="0" fontId="3" fillId="0" borderId="45" xfId="0" applyFont="1" applyBorder="1" applyAlignment="1">
      <alignment horizontal="center"/>
    </xf>
    <xf numFmtId="0" fontId="7" fillId="0" borderId="0" xfId="0" applyFont="1" applyBorder="1" applyAlignment="1">
      <alignment horizontal="center"/>
    </xf>
    <xf numFmtId="171" fontId="3" fillId="0" borderId="36" xfId="1" applyFont="1" applyFill="1" applyBorder="1" applyAlignment="1" applyProtection="1"/>
    <xf numFmtId="171" fontId="3" fillId="0" borderId="15" xfId="6" applyFont="1" applyFill="1" applyBorder="1" applyAlignment="1" applyProtection="1"/>
    <xf numFmtId="171" fontId="3" fillId="0" borderId="16" xfId="6" applyFont="1" applyFill="1" applyBorder="1" applyAlignment="1" applyProtection="1"/>
    <xf numFmtId="171" fontId="3" fillId="0" borderId="18" xfId="6" applyFont="1" applyBorder="1"/>
    <xf numFmtId="0" fontId="3" fillId="0" borderId="0" xfId="0" applyFont="1" applyBorder="1" applyAlignment="1">
      <alignment horizontal="left" vertical="center"/>
    </xf>
    <xf numFmtId="0" fontId="3" fillId="0" borderId="1" xfId="0" applyFont="1" applyBorder="1" applyAlignment="1">
      <alignment horizontal="left"/>
    </xf>
    <xf numFmtId="0" fontId="3" fillId="0" borderId="8" xfId="0" applyFont="1" applyBorder="1" applyAlignment="1">
      <alignment horizontal="right"/>
    </xf>
    <xf numFmtId="171" fontId="3" fillId="0" borderId="28" xfId="1" applyFont="1" applyFill="1" applyBorder="1" applyAlignment="1" applyProtection="1">
      <alignment horizontal="left"/>
    </xf>
    <xf numFmtId="0" fontId="3" fillId="0" borderId="5" xfId="0" applyFont="1" applyBorder="1" applyAlignment="1">
      <alignment horizontal="right"/>
    </xf>
    <xf numFmtId="171" fontId="3" fillId="0" borderId="0" xfId="1" applyFont="1" applyFill="1" applyBorder="1" applyAlignment="1" applyProtection="1">
      <alignment horizontal="left"/>
    </xf>
    <xf numFmtId="0" fontId="3" fillId="0" borderId="18" xfId="0" applyFont="1" applyBorder="1" applyAlignment="1">
      <alignment horizontal="left"/>
    </xf>
    <xf numFmtId="0" fontId="3" fillId="0" borderId="37" xfId="0" applyFont="1" applyBorder="1" applyAlignment="1">
      <alignment horizontal="center"/>
    </xf>
    <xf numFmtId="0" fontId="3" fillId="0" borderId="46" xfId="0" applyFont="1" applyBorder="1" applyAlignment="1">
      <alignment horizontal="center"/>
    </xf>
    <xf numFmtId="0" fontId="3" fillId="0" borderId="47" xfId="0" applyFont="1" applyBorder="1" applyAlignment="1">
      <alignment horizontal="center"/>
    </xf>
    <xf numFmtId="0" fontId="3" fillId="0" borderId="48" xfId="0" applyFont="1" applyBorder="1"/>
    <xf numFmtId="0" fontId="3" fillId="0" borderId="48" xfId="0" applyFont="1" applyBorder="1" applyAlignment="1">
      <alignment horizontal="center"/>
    </xf>
    <xf numFmtId="0" fontId="3" fillId="0" borderId="18" xfId="0" applyFont="1" applyFill="1" applyBorder="1" applyAlignment="1">
      <alignment horizontal="center"/>
    </xf>
    <xf numFmtId="0" fontId="4" fillId="0" borderId="18" xfId="0" applyFont="1" applyFill="1" applyBorder="1"/>
    <xf numFmtId="0" fontId="3" fillId="4" borderId="0" xfId="0" applyFont="1" applyFill="1"/>
    <xf numFmtId="0" fontId="3" fillId="4" borderId="0" xfId="0" applyFont="1" applyFill="1" applyBorder="1" applyAlignment="1">
      <alignment horizontal="center"/>
    </xf>
    <xf numFmtId="0" fontId="3" fillId="4" borderId="1" xfId="0" applyFont="1" applyFill="1" applyBorder="1" applyAlignment="1">
      <alignment horizontal="center"/>
    </xf>
    <xf numFmtId="0" fontId="3" fillId="4" borderId="2" xfId="0" applyFont="1" applyFill="1" applyBorder="1"/>
    <xf numFmtId="0" fontId="3" fillId="4" borderId="2" xfId="0" applyFont="1" applyFill="1" applyBorder="1" applyAlignment="1">
      <alignment horizontal="center"/>
    </xf>
    <xf numFmtId="0" fontId="3" fillId="4" borderId="2" xfId="0" applyFont="1" applyFill="1" applyBorder="1" applyAlignment="1">
      <alignment horizontal="center" vertical="center"/>
    </xf>
    <xf numFmtId="171" fontId="3" fillId="4" borderId="3" xfId="1" applyFont="1" applyFill="1" applyBorder="1" applyAlignment="1" applyProtection="1"/>
    <xf numFmtId="171" fontId="3" fillId="4" borderId="4" xfId="1" applyFont="1" applyFill="1" applyBorder="1" applyAlignment="1" applyProtection="1"/>
    <xf numFmtId="0" fontId="3" fillId="4" borderId="5" xfId="0" applyFont="1" applyFill="1" applyBorder="1" applyAlignment="1">
      <alignment horizontal="center"/>
    </xf>
    <xf numFmtId="0" fontId="4" fillId="4" borderId="0" xfId="0" applyFont="1" applyFill="1" applyBorder="1" applyAlignment="1">
      <alignment horizontal="center"/>
    </xf>
    <xf numFmtId="0" fontId="3" fillId="4" borderId="0" xfId="0" applyFont="1" applyFill="1" applyBorder="1" applyAlignment="1">
      <alignment horizontal="center" vertical="center"/>
    </xf>
    <xf numFmtId="171" fontId="4" fillId="4" borderId="6" xfId="1" applyFont="1" applyFill="1" applyBorder="1" applyAlignment="1" applyProtection="1">
      <alignment horizontal="center"/>
    </xf>
    <xf numFmtId="171" fontId="4" fillId="4" borderId="7" xfId="1" applyFont="1" applyFill="1" applyBorder="1" applyAlignment="1" applyProtection="1">
      <alignment horizontal="center"/>
    </xf>
    <xf numFmtId="0" fontId="3" fillId="4" borderId="8" xfId="0" applyFont="1" applyFill="1" applyBorder="1" applyAlignment="1">
      <alignment horizontal="center"/>
    </xf>
    <xf numFmtId="0" fontId="3" fillId="4" borderId="9" xfId="0" applyFont="1" applyFill="1" applyBorder="1"/>
    <xf numFmtId="0" fontId="3" fillId="4" borderId="9" xfId="0" applyFont="1" applyFill="1" applyBorder="1" applyAlignment="1">
      <alignment horizontal="center"/>
    </xf>
    <xf numFmtId="0" fontId="3" fillId="4" borderId="9" xfId="0" applyFont="1" applyFill="1" applyBorder="1" applyAlignment="1">
      <alignment horizontal="center" vertical="center"/>
    </xf>
    <xf numFmtId="171" fontId="4" fillId="4" borderId="10" xfId="1" applyFont="1" applyFill="1" applyBorder="1" applyAlignment="1" applyProtection="1">
      <alignment horizontal="center"/>
    </xf>
    <xf numFmtId="171" fontId="4" fillId="4" borderId="11" xfId="1" applyFont="1" applyFill="1" applyBorder="1" applyAlignment="1" applyProtection="1">
      <alignment horizontal="center"/>
    </xf>
    <xf numFmtId="0" fontId="3" fillId="4" borderId="12" xfId="0" applyFont="1" applyFill="1" applyBorder="1" applyAlignment="1">
      <alignment horizontal="center"/>
    </xf>
    <xf numFmtId="0" fontId="3" fillId="4" borderId="15" xfId="0" applyFont="1" applyFill="1" applyBorder="1"/>
    <xf numFmtId="171" fontId="3" fillId="4" borderId="13" xfId="1" applyFont="1" applyFill="1" applyBorder="1" applyAlignment="1" applyProtection="1"/>
    <xf numFmtId="171" fontId="3" fillId="4" borderId="14" xfId="1" applyFont="1" applyFill="1" applyBorder="1" applyAlignment="1" applyProtection="1"/>
    <xf numFmtId="0" fontId="3" fillId="4" borderId="17" xfId="0" applyFont="1" applyFill="1" applyBorder="1" applyAlignment="1">
      <alignment horizontal="center"/>
    </xf>
    <xf numFmtId="0" fontId="4" fillId="4" borderId="6" xfId="0" applyFont="1" applyFill="1" applyBorder="1" applyAlignment="1">
      <alignment horizontal="center"/>
    </xf>
    <xf numFmtId="0" fontId="4" fillId="4" borderId="43" xfId="0" applyFont="1" applyFill="1" applyBorder="1" applyAlignment="1">
      <alignment horizontal="center" vertical="center"/>
    </xf>
    <xf numFmtId="171" fontId="3" fillId="4" borderId="15" xfId="1" applyFont="1" applyFill="1" applyBorder="1" applyAlignment="1" applyProtection="1"/>
    <xf numFmtId="171" fontId="3" fillId="4" borderId="16" xfId="1" applyFont="1" applyFill="1" applyBorder="1" applyAlignment="1" applyProtection="1"/>
    <xf numFmtId="0" fontId="4" fillId="4" borderId="0" xfId="0" applyFont="1" applyFill="1" applyBorder="1" applyAlignment="1">
      <alignment horizontal="center" vertical="center"/>
    </xf>
    <xf numFmtId="2" fontId="3" fillId="0" borderId="6" xfId="0" applyNumberFormat="1" applyFont="1" applyBorder="1" applyAlignment="1">
      <alignment horizontal="center"/>
    </xf>
    <xf numFmtId="2" fontId="3" fillId="0" borderId="0" xfId="0" applyNumberFormat="1" applyFont="1" applyBorder="1" applyAlignment="1">
      <alignment horizontal="center"/>
    </xf>
    <xf numFmtId="2" fontId="3" fillId="0" borderId="0" xfId="0" applyNumberFormat="1" applyFont="1" applyBorder="1" applyAlignment="1">
      <alignment horizontal="center" vertical="center"/>
    </xf>
    <xf numFmtId="0" fontId="3" fillId="0" borderId="47" xfId="0" applyFont="1" applyFill="1" applyBorder="1"/>
    <xf numFmtId="0" fontId="3" fillId="0" borderId="48" xfId="0" applyFont="1" applyFill="1" applyBorder="1"/>
    <xf numFmtId="0" fontId="3" fillId="0" borderId="49" xfId="0" applyFont="1" applyFill="1" applyBorder="1"/>
    <xf numFmtId="0" fontId="3" fillId="0" borderId="35" xfId="0" applyFont="1" applyFill="1" applyBorder="1"/>
    <xf numFmtId="0" fontId="4" fillId="0" borderId="0" xfId="0" applyFont="1" applyFill="1" applyBorder="1" applyAlignment="1">
      <alignment horizontal="center"/>
    </xf>
    <xf numFmtId="0" fontId="3" fillId="0" borderId="0" xfId="0" applyFont="1" applyFill="1" applyBorder="1"/>
    <xf numFmtId="0" fontId="3" fillId="0" borderId="33" xfId="0" applyFont="1" applyFill="1" applyBorder="1"/>
    <xf numFmtId="0" fontId="3" fillId="0" borderId="50" xfId="0" applyFont="1" applyFill="1" applyBorder="1"/>
    <xf numFmtId="0" fontId="3" fillId="0" borderId="40" xfId="0" applyFont="1" applyFill="1" applyBorder="1"/>
    <xf numFmtId="0" fontId="3" fillId="0" borderId="51" xfId="0" applyFont="1" applyFill="1" applyBorder="1"/>
    <xf numFmtId="0" fontId="3" fillId="0" borderId="35" xfId="0" applyFont="1" applyFill="1" applyBorder="1" applyAlignment="1">
      <alignment horizontal="center"/>
    </xf>
    <xf numFmtId="0" fontId="3" fillId="0" borderId="52" xfId="0" applyFont="1" applyFill="1" applyBorder="1"/>
    <xf numFmtId="0" fontId="3" fillId="0" borderId="46" xfId="0" applyFont="1" applyFill="1" applyBorder="1"/>
    <xf numFmtId="0" fontId="3" fillId="0" borderId="40" xfId="0" applyFont="1" applyFill="1" applyBorder="1" applyAlignment="1">
      <alignment horizontal="right"/>
    </xf>
    <xf numFmtId="0" fontId="3" fillId="0" borderId="53" xfId="0" applyFont="1" applyFill="1" applyBorder="1"/>
    <xf numFmtId="0" fontId="3" fillId="0" borderId="54" xfId="0" applyFont="1" applyFill="1" applyBorder="1"/>
    <xf numFmtId="0" fontId="3" fillId="0" borderId="54" xfId="0" applyFont="1" applyFill="1" applyBorder="1" applyAlignment="1">
      <alignment horizontal="center"/>
    </xf>
    <xf numFmtId="0" fontId="4" fillId="0" borderId="0" xfId="0" applyFont="1" applyFill="1" applyBorder="1"/>
    <xf numFmtId="0" fontId="4" fillId="0" borderId="40" xfId="0" applyFont="1" applyFill="1" applyBorder="1"/>
    <xf numFmtId="0" fontId="3" fillId="0" borderId="37" xfId="0" applyFont="1" applyFill="1" applyBorder="1"/>
    <xf numFmtId="0" fontId="5" fillId="0" borderId="18" xfId="0" applyFont="1" applyFill="1" applyBorder="1" applyAlignment="1">
      <alignment horizontal="center"/>
    </xf>
    <xf numFmtId="0" fontId="3" fillId="0" borderId="55" xfId="0" applyFont="1" applyFill="1" applyBorder="1"/>
    <xf numFmtId="0" fontId="3" fillId="0" borderId="56" xfId="0" applyFont="1" applyFill="1" applyBorder="1"/>
    <xf numFmtId="0" fontId="3" fillId="0" borderId="57" xfId="0" applyFont="1" applyFill="1" applyBorder="1"/>
    <xf numFmtId="171" fontId="3" fillId="0" borderId="58" xfId="1" applyFont="1" applyFill="1" applyBorder="1"/>
    <xf numFmtId="171" fontId="3" fillId="0" borderId="34" xfId="1" applyFont="1" applyFill="1" applyBorder="1"/>
    <xf numFmtId="171" fontId="3" fillId="0" borderId="59" xfId="1" applyFont="1" applyFill="1" applyBorder="1" applyAlignment="1">
      <alignment horizontal="right"/>
    </xf>
    <xf numFmtId="0" fontId="3" fillId="0" borderId="60" xfId="0" applyFont="1" applyFill="1" applyBorder="1"/>
    <xf numFmtId="0" fontId="4" fillId="0" borderId="56" xfId="0" applyFont="1" applyFill="1" applyBorder="1"/>
    <xf numFmtId="0" fontId="4" fillId="0" borderId="57" xfId="0" applyFont="1" applyFill="1" applyBorder="1"/>
    <xf numFmtId="0" fontId="3" fillId="0" borderId="58" xfId="0" applyFont="1" applyFill="1" applyBorder="1"/>
    <xf numFmtId="171" fontId="3" fillId="0" borderId="34" xfId="3" applyFont="1" applyFill="1" applyBorder="1"/>
    <xf numFmtId="171" fontId="3" fillId="0" borderId="58" xfId="3" applyFont="1" applyFill="1" applyBorder="1"/>
    <xf numFmtId="171" fontId="3" fillId="0" borderId="59" xfId="3" applyFont="1" applyFill="1" applyBorder="1"/>
    <xf numFmtId="0" fontId="4" fillId="0" borderId="18" xfId="24" applyFont="1" applyFill="1" applyBorder="1"/>
    <xf numFmtId="0" fontId="3" fillId="0" borderId="0" xfId="24" applyFont="1" applyFill="1" applyBorder="1" applyAlignment="1">
      <alignment horizontal="center"/>
    </xf>
    <xf numFmtId="0" fontId="3" fillId="0" borderId="0" xfId="24" applyFont="1" applyFill="1" applyBorder="1"/>
    <xf numFmtId="0" fontId="3" fillId="0" borderId="18" xfId="24" applyFont="1" applyFill="1" applyBorder="1"/>
    <xf numFmtId="0" fontId="3" fillId="0" borderId="18" xfId="0" applyFont="1" applyFill="1" applyBorder="1" applyAlignment="1">
      <alignment horizontal="left"/>
    </xf>
    <xf numFmtId="0" fontId="4" fillId="0" borderId="37" xfId="0" applyFont="1" applyFill="1" applyBorder="1"/>
    <xf numFmtId="0" fontId="5" fillId="0" borderId="15" xfId="0" applyFont="1" applyFill="1" applyBorder="1"/>
    <xf numFmtId="0" fontId="3" fillId="0" borderId="15" xfId="0" applyFont="1" applyFill="1" applyBorder="1" applyAlignment="1">
      <alignment horizontal="left"/>
    </xf>
    <xf numFmtId="0" fontId="3" fillId="0" borderId="37" xfId="0" applyFont="1" applyBorder="1"/>
    <xf numFmtId="171" fontId="3" fillId="0" borderId="61" xfId="1" applyFont="1" applyFill="1" applyBorder="1" applyAlignment="1" applyProtection="1"/>
    <xf numFmtId="171" fontId="3" fillId="0" borderId="62" xfId="1" applyFont="1" applyFill="1" applyBorder="1" applyAlignment="1" applyProtection="1"/>
    <xf numFmtId="0" fontId="5" fillId="0" borderId="37" xfId="0" applyFont="1" applyBorder="1" applyAlignment="1">
      <alignment horizontal="left"/>
    </xf>
    <xf numFmtId="0" fontId="3" fillId="0" borderId="37" xfId="0" applyFont="1" applyBorder="1" applyAlignment="1">
      <alignment horizontal="left"/>
    </xf>
    <xf numFmtId="49" fontId="3" fillId="0" borderId="37" xfId="0" applyNumberFormat="1" applyFont="1" applyBorder="1" applyAlignment="1">
      <alignment horizontal="left"/>
    </xf>
    <xf numFmtId="0" fontId="4" fillId="0" borderId="37" xfId="0" applyFont="1" applyBorder="1"/>
    <xf numFmtId="0" fontId="5" fillId="0" borderId="37" xfId="0" applyFont="1" applyBorder="1"/>
    <xf numFmtId="0" fontId="4" fillId="0" borderId="37" xfId="0" applyFont="1" applyBorder="1" applyAlignment="1">
      <alignment horizontal="center"/>
    </xf>
    <xf numFmtId="0" fontId="8" fillId="0" borderId="18" xfId="0" applyFont="1" applyFill="1" applyBorder="1"/>
    <xf numFmtId="0" fontId="8" fillId="0" borderId="18" xfId="0" applyFont="1" applyFill="1" applyBorder="1" applyAlignment="1">
      <alignment horizontal="left"/>
    </xf>
    <xf numFmtId="0" fontId="3" fillId="0" borderId="63" xfId="0" applyFont="1" applyBorder="1"/>
    <xf numFmtId="0" fontId="3" fillId="0" borderId="44" xfId="0" applyFont="1" applyBorder="1"/>
    <xf numFmtId="0" fontId="4" fillId="0" borderId="18" xfId="17" applyFont="1" applyFill="1" applyBorder="1" applyAlignment="1">
      <alignment horizontal="left"/>
    </xf>
    <xf numFmtId="0" fontId="3" fillId="0" borderId="18" xfId="17" applyFont="1" applyFill="1" applyBorder="1" applyAlignment="1">
      <alignment horizontal="left"/>
    </xf>
    <xf numFmtId="0" fontId="3" fillId="0" borderId="33" xfId="17" applyFont="1" applyFill="1" applyBorder="1" applyAlignment="1">
      <alignment horizontal="left"/>
    </xf>
    <xf numFmtId="0" fontId="3" fillId="0" borderId="33" xfId="17" applyFont="1" applyFill="1" applyBorder="1"/>
    <xf numFmtId="0" fontId="4" fillId="0" borderId="18" xfId="17" applyFont="1" applyFill="1" applyBorder="1"/>
    <xf numFmtId="0" fontId="3" fillId="0" borderId="18" xfId="17" applyFont="1" applyFill="1" applyBorder="1"/>
    <xf numFmtId="49" fontId="3" fillId="0" borderId="18" xfId="17" applyNumberFormat="1" applyFont="1" applyFill="1" applyBorder="1" applyAlignment="1">
      <alignment horizontal="left"/>
    </xf>
    <xf numFmtId="0" fontId="3" fillId="0" borderId="33" xfId="17" applyFont="1" applyBorder="1" applyAlignment="1">
      <alignment horizontal="left"/>
    </xf>
    <xf numFmtId="0" fontId="3" fillId="0" borderId="33" xfId="0" applyFont="1" applyFill="1" applyBorder="1" applyAlignment="1">
      <alignment wrapText="1"/>
    </xf>
    <xf numFmtId="0" fontId="7" fillId="0" borderId="18" xfId="0" applyFont="1" applyFill="1" applyBorder="1"/>
    <xf numFmtId="0" fontId="3" fillId="0" borderId="0" xfId="0" applyFont="1" applyFill="1" applyBorder="1" applyAlignment="1">
      <alignment horizontal="left"/>
    </xf>
    <xf numFmtId="0" fontId="3" fillId="0" borderId="18" xfId="0" applyFont="1" applyFill="1" applyBorder="1" applyAlignment="1"/>
    <xf numFmtId="0" fontId="3" fillId="0" borderId="63" xfId="0" applyFont="1" applyBorder="1" applyAlignment="1">
      <alignment horizontal="center"/>
    </xf>
    <xf numFmtId="0" fontId="3" fillId="0" borderId="18" xfId="19" applyFont="1" applyFill="1" applyBorder="1"/>
    <xf numFmtId="0" fontId="3" fillId="0" borderId="18" xfId="23" applyFont="1" applyFill="1" applyBorder="1"/>
    <xf numFmtId="171" fontId="3" fillId="0" borderId="37" xfId="1" applyFont="1" applyFill="1" applyBorder="1" applyAlignment="1" applyProtection="1"/>
    <xf numFmtId="0" fontId="3" fillId="0" borderId="5" xfId="0" applyFont="1" applyBorder="1" applyAlignment="1">
      <alignment horizontal="left"/>
    </xf>
    <xf numFmtId="0" fontId="3" fillId="0" borderId="48" xfId="0" applyFont="1" applyBorder="1" applyAlignment="1">
      <alignment horizontal="center" vertical="center"/>
    </xf>
    <xf numFmtId="171" fontId="3" fillId="0" borderId="64" xfId="1" applyFont="1" applyFill="1" applyBorder="1" applyAlignment="1" applyProtection="1"/>
    <xf numFmtId="171" fontId="3" fillId="0" borderId="55" xfId="1" applyFont="1" applyFill="1" applyBorder="1" applyAlignment="1" applyProtection="1"/>
    <xf numFmtId="171" fontId="4" fillId="0" borderId="56" xfId="1" applyFont="1" applyFill="1" applyBorder="1" applyAlignment="1" applyProtection="1">
      <alignment horizontal="center"/>
    </xf>
    <xf numFmtId="0" fontId="3" fillId="0" borderId="65" xfId="0" applyFont="1" applyBorder="1" applyAlignment="1">
      <alignment horizontal="center"/>
    </xf>
    <xf numFmtId="171" fontId="3" fillId="0" borderId="66" xfId="1" applyFont="1" applyFill="1" applyBorder="1" applyAlignment="1" applyProtection="1"/>
    <xf numFmtId="0" fontId="3" fillId="0" borderId="67" xfId="0" applyFont="1" applyBorder="1" applyAlignment="1">
      <alignment horizontal="center"/>
    </xf>
    <xf numFmtId="171" fontId="3" fillId="0" borderId="68" xfId="1" applyFont="1" applyFill="1" applyBorder="1" applyAlignment="1" applyProtection="1"/>
    <xf numFmtId="171" fontId="3" fillId="0" borderId="69" xfId="1" applyFont="1" applyFill="1" applyBorder="1" applyAlignment="1" applyProtection="1"/>
    <xf numFmtId="0" fontId="3" fillId="0" borderId="70" xfId="0" applyFont="1" applyBorder="1" applyAlignment="1">
      <alignment horizontal="center"/>
    </xf>
    <xf numFmtId="171" fontId="3" fillId="0" borderId="71" xfId="1" applyFont="1" applyFill="1" applyBorder="1" applyAlignment="1" applyProtection="1"/>
    <xf numFmtId="171" fontId="3" fillId="0" borderId="72" xfId="1" applyFont="1" applyFill="1" applyBorder="1" applyAlignment="1" applyProtection="1"/>
    <xf numFmtId="0" fontId="3" fillId="0" borderId="53" xfId="0" applyFont="1" applyBorder="1" applyAlignment="1">
      <alignment horizontal="left"/>
    </xf>
    <xf numFmtId="0" fontId="3" fillId="0" borderId="54" xfId="0" applyFont="1" applyBorder="1" applyAlignment="1">
      <alignment horizontal="left"/>
    </xf>
    <xf numFmtId="2" fontId="3" fillId="0" borderId="54" xfId="0" applyNumberFormat="1" applyFont="1" applyBorder="1" applyAlignment="1">
      <alignment horizontal="center"/>
    </xf>
    <xf numFmtId="0" fontId="3" fillId="0" borderId="54" xfId="0" applyFont="1" applyBorder="1" applyAlignment="1">
      <alignment horizontal="center" vertical="center"/>
    </xf>
    <xf numFmtId="171" fontId="3" fillId="0" borderId="54" xfId="1" applyFont="1" applyFill="1" applyBorder="1" applyAlignment="1" applyProtection="1"/>
    <xf numFmtId="171" fontId="3" fillId="0" borderId="60" xfId="1" applyFont="1" applyFill="1" applyBorder="1" applyAlignment="1" applyProtection="1"/>
    <xf numFmtId="0" fontId="3" fillId="0" borderId="73" xfId="0" applyFont="1" applyBorder="1" applyAlignment="1">
      <alignment horizontal="center"/>
    </xf>
    <xf numFmtId="0" fontId="1" fillId="0" borderId="0" xfId="0" applyFont="1" applyBorder="1" applyAlignment="1">
      <alignment horizontal="center"/>
    </xf>
    <xf numFmtId="0" fontId="1" fillId="0" borderId="37" xfId="0" applyFont="1" applyBorder="1" applyAlignment="1">
      <alignment horizontal="center"/>
    </xf>
    <xf numFmtId="0" fontId="3" fillId="0" borderId="37" xfId="0" applyFont="1" applyBorder="1" applyAlignment="1">
      <alignment horizontal="left" indent="1"/>
    </xf>
    <xf numFmtId="0" fontId="3" fillId="0" borderId="18" xfId="0" applyFont="1" applyBorder="1" applyAlignment="1">
      <alignment horizontal="left" indent="1"/>
    </xf>
    <xf numFmtId="0" fontId="1" fillId="0" borderId="0" xfId="0" applyFont="1"/>
    <xf numFmtId="0" fontId="1" fillId="0" borderId="35" xfId="0" applyFont="1" applyBorder="1" applyAlignment="1">
      <alignment horizontal="center"/>
    </xf>
    <xf numFmtId="0" fontId="10" fillId="0" borderId="0" xfId="0" applyFont="1" applyBorder="1" applyAlignment="1">
      <alignment horizontal="center"/>
    </xf>
    <xf numFmtId="0" fontId="1" fillId="0" borderId="0" xfId="0" applyFont="1" applyBorder="1"/>
    <xf numFmtId="0" fontId="1" fillId="0" borderId="50" xfId="0" applyFont="1" applyBorder="1" applyAlignment="1">
      <alignment horizontal="center"/>
    </xf>
    <xf numFmtId="0" fontId="1" fillId="0" borderId="40" xfId="0" applyFont="1" applyBorder="1"/>
    <xf numFmtId="0" fontId="1" fillId="0" borderId="52" xfId="0" applyFont="1" applyBorder="1" applyAlignment="1">
      <alignment horizontal="center"/>
    </xf>
    <xf numFmtId="0" fontId="1" fillId="0" borderId="18" xfId="0" applyFont="1" applyBorder="1"/>
    <xf numFmtId="0" fontId="9" fillId="0" borderId="18" xfId="0" applyFont="1" applyBorder="1"/>
    <xf numFmtId="0" fontId="1" fillId="0" borderId="32" xfId="0" applyFont="1" applyBorder="1" applyAlignment="1">
      <alignment horizontal="center"/>
    </xf>
    <xf numFmtId="0" fontId="1" fillId="0" borderId="46" xfId="0" applyFont="1" applyBorder="1"/>
    <xf numFmtId="0" fontId="1" fillId="0" borderId="40" xfId="0" applyFont="1" applyBorder="1" applyAlignment="1">
      <alignment horizontal="right"/>
    </xf>
    <xf numFmtId="0" fontId="1" fillId="0" borderId="54" xfId="0" applyFont="1" applyBorder="1" applyAlignment="1">
      <alignment horizontal="left"/>
    </xf>
    <xf numFmtId="0" fontId="1" fillId="0" borderId="47" xfId="0" applyFont="1" applyBorder="1" applyAlignment="1">
      <alignment horizontal="center"/>
    </xf>
    <xf numFmtId="0" fontId="1" fillId="0" borderId="48" xfId="0" applyFont="1" applyBorder="1"/>
    <xf numFmtId="0" fontId="9" fillId="0" borderId="18" xfId="0" applyFont="1" applyBorder="1" applyAlignment="1">
      <alignment horizontal="center"/>
    </xf>
    <xf numFmtId="0" fontId="1" fillId="0" borderId="18" xfId="0" applyFont="1" applyBorder="1" applyAlignment="1">
      <alignment horizontal="left"/>
    </xf>
    <xf numFmtId="0" fontId="1" fillId="0" borderId="18" xfId="0" applyFont="1" applyBorder="1" applyAlignment="1">
      <alignment horizontal="center"/>
    </xf>
    <xf numFmtId="0" fontId="10" fillId="0" borderId="18" xfId="0" applyFont="1" applyBorder="1"/>
    <xf numFmtId="0" fontId="1" fillId="0" borderId="53" xfId="0" applyFont="1" applyBorder="1" applyAlignment="1">
      <alignment horizontal="center"/>
    </xf>
    <xf numFmtId="2" fontId="1" fillId="0" borderId="18" xfId="0" applyNumberFormat="1" applyFont="1" applyBorder="1" applyAlignment="1">
      <alignment horizontal="center"/>
    </xf>
    <xf numFmtId="0" fontId="1" fillId="0" borderId="48" xfId="0" applyFont="1" applyBorder="1" applyAlignment="1">
      <alignment horizontal="center"/>
    </xf>
    <xf numFmtId="171" fontId="1" fillId="0" borderId="55" xfId="5" applyFont="1" applyBorder="1"/>
    <xf numFmtId="171" fontId="10" fillId="0" borderId="37" xfId="5" applyFont="1" applyBorder="1" applyAlignment="1">
      <alignment horizontal="center"/>
    </xf>
    <xf numFmtId="171" fontId="10" fillId="0" borderId="56" xfId="5" applyFont="1" applyBorder="1" applyAlignment="1">
      <alignment horizontal="center"/>
    </xf>
    <xf numFmtId="0" fontId="1" fillId="0" borderId="40" xfId="0" applyFont="1" applyBorder="1" applyAlignment="1">
      <alignment horizontal="center"/>
    </xf>
    <xf numFmtId="171" fontId="1" fillId="0" borderId="74" xfId="5" applyFont="1" applyBorder="1"/>
    <xf numFmtId="171" fontId="1" fillId="0" borderId="58" xfId="5" applyFont="1" applyBorder="1"/>
    <xf numFmtId="171" fontId="1" fillId="0" borderId="18" xfId="5" applyFont="1" applyBorder="1"/>
    <xf numFmtId="171" fontId="1" fillId="0" borderId="34" xfId="5" applyFont="1" applyBorder="1"/>
    <xf numFmtId="0" fontId="1" fillId="0" borderId="34" xfId="0" applyFont="1" applyBorder="1"/>
    <xf numFmtId="0" fontId="1" fillId="0" borderId="32" xfId="0" applyFont="1" applyFill="1" applyBorder="1" applyAlignment="1">
      <alignment horizontal="center"/>
    </xf>
    <xf numFmtId="0" fontId="1" fillId="0" borderId="18" xfId="0" applyFont="1" applyFill="1" applyBorder="1"/>
    <xf numFmtId="0" fontId="1" fillId="0" borderId="0" xfId="0" applyFont="1" applyFill="1" applyBorder="1" applyAlignment="1">
      <alignment horizontal="center"/>
    </xf>
    <xf numFmtId="171" fontId="1" fillId="0" borderId="18" xfId="5" applyFont="1" applyFill="1" applyBorder="1"/>
    <xf numFmtId="0" fontId="1" fillId="0" borderId="34" xfId="0" applyFont="1" applyFill="1" applyBorder="1"/>
    <xf numFmtId="171" fontId="1" fillId="0" borderId="34" xfId="5" applyFont="1" applyFill="1" applyBorder="1"/>
    <xf numFmtId="0" fontId="1" fillId="0" borderId="46" xfId="0" applyFont="1" applyBorder="1" applyAlignment="1">
      <alignment horizontal="center"/>
    </xf>
    <xf numFmtId="171" fontId="1" fillId="0" borderId="46" xfId="5" applyFont="1" applyBorder="1"/>
    <xf numFmtId="171" fontId="1" fillId="0" borderId="40" xfId="5" applyFont="1" applyBorder="1" applyAlignment="1">
      <alignment horizontal="right"/>
    </xf>
    <xf numFmtId="171" fontId="1" fillId="0" borderId="59" xfId="5" applyFont="1" applyBorder="1"/>
    <xf numFmtId="0" fontId="1" fillId="0" borderId="54" xfId="0" applyFont="1" applyBorder="1" applyAlignment="1">
      <alignment horizontal="center"/>
    </xf>
    <xf numFmtId="171" fontId="1" fillId="0" borderId="54" xfId="5" applyFont="1" applyBorder="1"/>
    <xf numFmtId="171" fontId="1" fillId="0" borderId="60" xfId="5" applyFont="1" applyBorder="1"/>
    <xf numFmtId="4" fontId="1" fillId="0" borderId="34" xfId="0" applyNumberFormat="1" applyFont="1" applyFill="1" applyBorder="1"/>
    <xf numFmtId="171" fontId="1" fillId="0" borderId="56" xfId="5" applyFont="1" applyBorder="1" applyAlignment="1">
      <alignment horizontal="center"/>
    </xf>
    <xf numFmtId="171" fontId="10" fillId="0" borderId="57" xfId="5" applyFont="1" applyBorder="1" applyAlignment="1">
      <alignment horizontal="center"/>
    </xf>
    <xf numFmtId="49" fontId="1" fillId="0" borderId="18" xfId="0" applyNumberFormat="1" applyFont="1" applyBorder="1" applyAlignment="1">
      <alignment horizontal="left"/>
    </xf>
    <xf numFmtId="0" fontId="1" fillId="0" borderId="56" xfId="0" applyFont="1" applyBorder="1"/>
    <xf numFmtId="0" fontId="1" fillId="0" borderId="0" xfId="0" applyFont="1" applyBorder="1" applyAlignment="1">
      <alignment horizontal="right"/>
    </xf>
    <xf numFmtId="171" fontId="1" fillId="0" borderId="56" xfId="5" applyFont="1" applyBorder="1"/>
    <xf numFmtId="171" fontId="1" fillId="0" borderId="75" xfId="5" applyFont="1" applyBorder="1"/>
    <xf numFmtId="171" fontId="1" fillId="0" borderId="51" xfId="5" applyFont="1" applyBorder="1" applyAlignment="1">
      <alignment horizontal="right"/>
    </xf>
    <xf numFmtId="171" fontId="1" fillId="0" borderId="0" xfId="5" applyFont="1" applyBorder="1"/>
    <xf numFmtId="171" fontId="10" fillId="0" borderId="37" xfId="5" applyFont="1" applyBorder="1" applyAlignment="1">
      <alignment horizontal="left"/>
    </xf>
    <xf numFmtId="0" fontId="1" fillId="0" borderId="33" xfId="0" applyFont="1" applyBorder="1" applyAlignment="1">
      <alignment horizontal="center"/>
    </xf>
    <xf numFmtId="0" fontId="11" fillId="0" borderId="18" xfId="0" applyFont="1" applyBorder="1"/>
    <xf numFmtId="171" fontId="1" fillId="0" borderId="33" xfId="5" applyFont="1" applyBorder="1"/>
    <xf numFmtId="171" fontId="1" fillId="0" borderId="56" xfId="5" applyFont="1" applyFill="1" applyBorder="1"/>
    <xf numFmtId="0" fontId="10" fillId="0" borderId="18" xfId="0" applyFont="1" applyFill="1" applyBorder="1"/>
    <xf numFmtId="43" fontId="1" fillId="0" borderId="34" xfId="5" applyNumberFormat="1" applyFont="1" applyFill="1" applyBorder="1"/>
    <xf numFmtId="0" fontId="1" fillId="0" borderId="49" xfId="0" applyFont="1" applyBorder="1" applyAlignment="1">
      <alignment horizontal="center"/>
    </xf>
    <xf numFmtId="171" fontId="1" fillId="0" borderId="48" xfId="5" applyFont="1" applyBorder="1"/>
    <xf numFmtId="0" fontId="10" fillId="0" borderId="40" xfId="0" applyFont="1" applyBorder="1" applyAlignment="1">
      <alignment horizontal="center"/>
    </xf>
    <xf numFmtId="171" fontId="10" fillId="0" borderId="76" xfId="5" applyFont="1" applyBorder="1" applyAlignment="1">
      <alignment horizontal="center"/>
    </xf>
    <xf numFmtId="0" fontId="1" fillId="0" borderId="56" xfId="0" applyFont="1" applyFill="1" applyBorder="1"/>
    <xf numFmtId="171" fontId="10" fillId="0" borderId="77" xfId="5" applyFont="1" applyBorder="1" applyAlignment="1">
      <alignment horizontal="left"/>
    </xf>
    <xf numFmtId="171" fontId="1" fillId="0" borderId="55" xfId="5" applyFont="1" applyBorder="1" applyAlignment="1">
      <alignment horizontal="center"/>
    </xf>
    <xf numFmtId="171" fontId="10" fillId="0" borderId="76" xfId="5" applyFont="1" applyBorder="1" applyAlignment="1">
      <alignment horizontal="left"/>
    </xf>
    <xf numFmtId="171" fontId="1" fillId="0" borderId="57" xfId="5" applyFont="1" applyBorder="1" applyAlignment="1">
      <alignment horizontal="center"/>
    </xf>
    <xf numFmtId="43" fontId="1" fillId="0" borderId="56" xfId="5" applyNumberFormat="1" applyFont="1" applyBorder="1"/>
    <xf numFmtId="0" fontId="1" fillId="0" borderId="37" xfId="0" applyFont="1" applyBorder="1"/>
    <xf numFmtId="0" fontId="10" fillId="0" borderId="37" xfId="0" applyFont="1" applyBorder="1"/>
    <xf numFmtId="171" fontId="1" fillId="0" borderId="37" xfId="5" applyFont="1" applyBorder="1"/>
    <xf numFmtId="0" fontId="1" fillId="0" borderId="35" xfId="0" applyFont="1" applyBorder="1"/>
    <xf numFmtId="0" fontId="1" fillId="0" borderId="37" xfId="0" applyFont="1" applyBorder="1" applyAlignment="1">
      <alignment wrapText="1"/>
    </xf>
    <xf numFmtId="43" fontId="1" fillId="0" borderId="34" xfId="5" applyNumberFormat="1" applyFont="1" applyBorder="1"/>
    <xf numFmtId="43" fontId="1" fillId="0" borderId="56" xfId="5" applyNumberFormat="1" applyFont="1" applyFill="1" applyBorder="1"/>
    <xf numFmtId="0" fontId="10" fillId="0" borderId="0" xfId="0" applyFont="1" applyBorder="1"/>
    <xf numFmtId="171" fontId="1" fillId="0" borderId="56" xfId="0" applyNumberFormat="1" applyFont="1" applyBorder="1"/>
    <xf numFmtId="0" fontId="11" fillId="0" borderId="18" xfId="0" applyFont="1" applyBorder="1" applyAlignment="1">
      <alignment horizontal="center"/>
    </xf>
    <xf numFmtId="0" fontId="1" fillId="0" borderId="18" xfId="0" applyNumberFormat="1" applyFont="1" applyBorder="1" applyAlignment="1">
      <alignment horizontal="center"/>
    </xf>
    <xf numFmtId="0" fontId="1" fillId="0" borderId="58" xfId="0" applyFont="1" applyBorder="1"/>
    <xf numFmtId="171" fontId="1" fillId="0" borderId="0" xfId="5" applyFont="1" applyBorder="1" applyAlignment="1">
      <alignment horizontal="left"/>
    </xf>
    <xf numFmtId="0" fontId="1" fillId="0" borderId="60" xfId="0" applyFont="1" applyBorder="1"/>
    <xf numFmtId="0" fontId="1" fillId="0" borderId="35" xfId="0" applyFont="1" applyFill="1" applyBorder="1" applyAlignment="1">
      <alignment horizontal="center"/>
    </xf>
    <xf numFmtId="171" fontId="1" fillId="0" borderId="37" xfId="5" applyFont="1" applyFill="1" applyBorder="1"/>
    <xf numFmtId="0" fontId="1" fillId="0" borderId="37" xfId="0" applyFont="1" applyFill="1" applyBorder="1"/>
    <xf numFmtId="43" fontId="1" fillId="0" borderId="59" xfId="5" applyNumberFormat="1" applyFont="1" applyBorder="1"/>
    <xf numFmtId="43" fontId="1" fillId="0" borderId="58" xfId="5" applyNumberFormat="1" applyFont="1" applyBorder="1"/>
    <xf numFmtId="2" fontId="1" fillId="0" borderId="54" xfId="0" applyNumberFormat="1" applyFont="1" applyBorder="1" applyAlignment="1">
      <alignment horizontal="center"/>
    </xf>
    <xf numFmtId="172" fontId="1" fillId="0" borderId="18" xfId="0" applyNumberFormat="1" applyFont="1" applyBorder="1" applyAlignment="1">
      <alignment horizontal="center"/>
    </xf>
    <xf numFmtId="0" fontId="1" fillId="0" borderId="76" xfId="0" applyFont="1" applyBorder="1" applyAlignment="1">
      <alignment horizontal="center"/>
    </xf>
    <xf numFmtId="0" fontId="1" fillId="0" borderId="37" xfId="0" applyFont="1" applyFill="1" applyBorder="1" applyAlignment="1">
      <alignment horizontal="center"/>
    </xf>
    <xf numFmtId="0" fontId="1" fillId="0" borderId="78" xfId="0" applyFont="1" applyBorder="1" applyAlignment="1">
      <alignment horizontal="center"/>
    </xf>
    <xf numFmtId="0" fontId="3" fillId="0" borderId="79" xfId="0" applyFont="1" applyBorder="1" applyAlignment="1">
      <alignment horizontal="center"/>
    </xf>
    <xf numFmtId="171" fontId="3" fillId="0" borderId="80" xfId="1" applyFont="1" applyFill="1" applyBorder="1" applyAlignment="1" applyProtection="1"/>
    <xf numFmtId="171" fontId="3" fillId="0" borderId="34" xfId="1" applyFont="1" applyFill="1" applyBorder="1" applyAlignment="1" applyProtection="1"/>
    <xf numFmtId="171" fontId="3" fillId="0" borderId="56" xfId="1" applyFont="1" applyFill="1" applyBorder="1" applyAlignment="1" applyProtection="1"/>
    <xf numFmtId="0" fontId="1" fillId="0" borderId="54" xfId="0" applyFont="1" applyBorder="1"/>
    <xf numFmtId="171" fontId="10" fillId="0" borderId="81" xfId="5" applyFont="1" applyBorder="1" applyAlignment="1">
      <alignment horizontal="left"/>
    </xf>
    <xf numFmtId="171" fontId="1" fillId="0" borderId="60" xfId="5" applyFont="1" applyBorder="1" applyAlignment="1">
      <alignment horizontal="center"/>
    </xf>
    <xf numFmtId="0" fontId="3" fillId="0" borderId="54" xfId="0" applyFont="1" applyBorder="1" applyAlignment="1">
      <alignment horizontal="center"/>
    </xf>
    <xf numFmtId="0" fontId="3" fillId="0" borderId="82" xfId="0" applyFont="1" applyBorder="1" applyAlignment="1">
      <alignment horizontal="center" vertical="center"/>
    </xf>
    <xf numFmtId="0" fontId="3" fillId="0" borderId="83" xfId="0" applyFont="1" applyBorder="1" applyAlignment="1">
      <alignment horizontal="center"/>
    </xf>
    <xf numFmtId="0" fontId="4" fillId="0" borderId="48" xfId="0" applyFont="1" applyBorder="1" applyAlignment="1">
      <alignment horizontal="center"/>
    </xf>
    <xf numFmtId="171" fontId="4" fillId="0" borderId="64" xfId="1" applyFont="1" applyFill="1" applyBorder="1" applyAlignment="1" applyProtection="1">
      <alignment horizontal="center"/>
    </xf>
    <xf numFmtId="171" fontId="4" fillId="0" borderId="55" xfId="1" applyFont="1" applyFill="1" applyBorder="1" applyAlignment="1" applyProtection="1">
      <alignment horizontal="center"/>
    </xf>
    <xf numFmtId="0" fontId="5" fillId="0" borderId="70" xfId="0" applyFont="1" applyBorder="1" applyAlignment="1">
      <alignment horizontal="center"/>
    </xf>
    <xf numFmtId="171" fontId="5" fillId="0" borderId="56" xfId="1" applyFont="1" applyFill="1" applyBorder="1" applyAlignment="1" applyProtection="1"/>
    <xf numFmtId="171" fontId="3" fillId="0" borderId="0" xfId="14" applyFont="1" applyBorder="1"/>
    <xf numFmtId="0" fontId="3" fillId="0" borderId="84" xfId="0" applyFont="1" applyBorder="1" applyAlignment="1">
      <alignment horizontal="center"/>
    </xf>
    <xf numFmtId="0" fontId="3" fillId="0" borderId="50" xfId="0" applyFont="1" applyBorder="1" applyAlignment="1">
      <alignment horizontal="center"/>
    </xf>
    <xf numFmtId="171" fontId="3" fillId="0" borderId="57" xfId="1" applyFont="1" applyFill="1" applyBorder="1" applyAlignment="1" applyProtection="1"/>
    <xf numFmtId="0" fontId="3" fillId="0" borderId="6" xfId="0" applyFont="1" applyBorder="1" applyAlignment="1">
      <alignment horizontal="left"/>
    </xf>
    <xf numFmtId="0" fontId="1" fillId="0" borderId="77" xfId="0" applyFont="1" applyBorder="1"/>
    <xf numFmtId="171" fontId="1" fillId="0" borderId="55" xfId="1" applyFont="1" applyBorder="1"/>
    <xf numFmtId="171" fontId="1" fillId="0" borderId="56" xfId="1" applyFont="1" applyBorder="1"/>
    <xf numFmtId="0" fontId="1" fillId="0" borderId="76" xfId="0" applyFont="1" applyBorder="1"/>
    <xf numFmtId="171" fontId="1" fillId="0" borderId="57" xfId="1" applyFont="1" applyBorder="1"/>
    <xf numFmtId="0" fontId="1" fillId="0" borderId="74" xfId="0" applyFont="1" applyBorder="1"/>
    <xf numFmtId="171" fontId="1" fillId="0" borderId="34" xfId="1" applyFont="1" applyBorder="1"/>
    <xf numFmtId="171" fontId="1" fillId="0" borderId="18" xfId="1" applyFont="1" applyBorder="1"/>
    <xf numFmtId="171" fontId="1" fillId="0" borderId="58" xfId="1" applyFont="1" applyBorder="1"/>
    <xf numFmtId="171" fontId="1" fillId="0" borderId="59" xfId="1" applyFont="1" applyBorder="1"/>
    <xf numFmtId="171" fontId="1" fillId="0" borderId="85" xfId="1" applyFont="1" applyBorder="1"/>
    <xf numFmtId="0" fontId="1" fillId="0" borderId="53" xfId="0" applyFont="1" applyBorder="1" applyAlignment="1">
      <alignment horizontal="left"/>
    </xf>
    <xf numFmtId="171" fontId="1" fillId="0" borderId="54" xfId="1" applyFont="1" applyBorder="1"/>
    <xf numFmtId="171" fontId="1" fillId="0" borderId="60" xfId="1" applyFont="1" applyBorder="1"/>
    <xf numFmtId="0" fontId="10" fillId="0" borderId="37" xfId="0" applyFont="1" applyBorder="1" applyAlignment="1">
      <alignment horizontal="center"/>
    </xf>
    <xf numFmtId="0" fontId="1" fillId="0" borderId="56" xfId="0" applyFont="1" applyBorder="1" applyAlignment="1">
      <alignment horizontal="center"/>
    </xf>
    <xf numFmtId="0" fontId="1" fillId="0" borderId="0" xfId="0" applyFont="1" applyBorder="1" applyAlignment="1">
      <alignment horizontal="left"/>
    </xf>
    <xf numFmtId="0" fontId="1" fillId="0" borderId="86" xfId="0" applyFont="1" applyBorder="1"/>
    <xf numFmtId="0" fontId="1" fillId="0" borderId="51" xfId="0" applyFont="1" applyBorder="1"/>
    <xf numFmtId="0" fontId="1" fillId="0" borderId="47" xfId="0" applyFont="1" applyBorder="1"/>
    <xf numFmtId="171" fontId="10" fillId="0" borderId="56" xfId="1" applyFont="1" applyBorder="1" applyAlignment="1">
      <alignment horizontal="center"/>
    </xf>
    <xf numFmtId="0" fontId="1" fillId="0" borderId="50" xfId="0" applyFont="1" applyBorder="1"/>
    <xf numFmtId="0" fontId="10" fillId="0" borderId="76" xfId="0" applyFont="1" applyBorder="1" applyAlignment="1">
      <alignment horizontal="center"/>
    </xf>
    <xf numFmtId="171" fontId="10" fillId="0" borderId="57" xfId="1" applyFont="1" applyBorder="1" applyAlignment="1">
      <alignment horizontal="center"/>
    </xf>
    <xf numFmtId="0" fontId="1" fillId="0" borderId="87" xfId="0" applyFont="1" applyBorder="1" applyAlignment="1">
      <alignment horizontal="center"/>
    </xf>
    <xf numFmtId="171" fontId="11" fillId="0" borderId="56" xfId="1" applyFont="1" applyBorder="1" applyAlignment="1">
      <alignment horizontal="center"/>
    </xf>
    <xf numFmtId="4" fontId="1" fillId="0" borderId="18" xfId="0" applyNumberFormat="1" applyFont="1" applyBorder="1"/>
    <xf numFmtId="4" fontId="1" fillId="0" borderId="34" xfId="0" applyNumberFormat="1" applyFont="1" applyBorder="1"/>
    <xf numFmtId="0" fontId="1" fillId="0" borderId="88" xfId="0" applyFont="1" applyBorder="1" applyAlignment="1">
      <alignment horizontal="center"/>
    </xf>
    <xf numFmtId="0" fontId="1" fillId="0" borderId="47" xfId="22" applyFont="1" applyBorder="1" applyAlignment="1">
      <alignment horizontal="center"/>
    </xf>
    <xf numFmtId="0" fontId="1" fillId="0" borderId="48" xfId="22" applyFont="1" applyBorder="1"/>
    <xf numFmtId="0" fontId="1" fillId="0" borderId="35" xfId="22" applyFont="1" applyBorder="1" applyAlignment="1">
      <alignment horizontal="center"/>
    </xf>
    <xf numFmtId="0" fontId="10" fillId="0" borderId="0" xfId="22" applyFont="1" applyBorder="1" applyAlignment="1">
      <alignment horizontal="center"/>
    </xf>
    <xf numFmtId="0" fontId="1" fillId="0" borderId="50" xfId="22" applyFont="1" applyBorder="1" applyAlignment="1">
      <alignment horizontal="center"/>
    </xf>
    <xf numFmtId="0" fontId="1" fillId="0" borderId="40" xfId="22" applyFont="1" applyBorder="1"/>
    <xf numFmtId="0" fontId="1" fillId="0" borderId="87" xfId="22" applyFont="1" applyBorder="1" applyAlignment="1">
      <alignment horizontal="center"/>
    </xf>
    <xf numFmtId="0" fontId="1" fillId="0" borderId="74" xfId="22" applyFont="1" applyBorder="1"/>
    <xf numFmtId="0" fontId="1" fillId="0" borderId="0" xfId="22" applyFont="1" applyBorder="1" applyAlignment="1">
      <alignment horizontal="center"/>
    </xf>
    <xf numFmtId="171" fontId="1" fillId="0" borderId="18" xfId="11" applyNumberFormat="1" applyFont="1" applyBorder="1"/>
    <xf numFmtId="171" fontId="1" fillId="0" borderId="56" xfId="11" applyNumberFormat="1" applyFont="1" applyBorder="1"/>
    <xf numFmtId="0" fontId="1" fillId="0" borderId="32" xfId="22" applyFont="1" applyBorder="1" applyAlignment="1">
      <alignment horizontal="center"/>
    </xf>
    <xf numFmtId="0" fontId="10" fillId="0" borderId="0" xfId="22" applyFont="1" applyBorder="1"/>
    <xf numFmtId="0" fontId="1" fillId="0" borderId="37" xfId="22" applyFont="1" applyBorder="1" applyAlignment="1">
      <alignment horizontal="center"/>
    </xf>
    <xf numFmtId="0" fontId="1" fillId="0" borderId="0" xfId="22" applyFont="1" applyBorder="1"/>
    <xf numFmtId="171" fontId="1" fillId="0" borderId="34" xfId="11" applyFont="1" applyBorder="1"/>
    <xf numFmtId="0" fontId="1" fillId="0" borderId="18" xfId="22" applyFont="1" applyBorder="1"/>
    <xf numFmtId="0" fontId="10" fillId="0" borderId="37" xfId="22" applyFont="1" applyBorder="1"/>
    <xf numFmtId="0" fontId="1" fillId="0" borderId="33" xfId="22" applyFont="1" applyBorder="1"/>
    <xf numFmtId="0" fontId="1" fillId="0" borderId="37" xfId="22" applyFont="1" applyBorder="1"/>
    <xf numFmtId="171" fontId="1" fillId="0" borderId="56" xfId="11" applyFont="1" applyBorder="1"/>
    <xf numFmtId="0" fontId="1" fillId="0" borderId="0" xfId="22" applyFont="1" applyBorder="1" applyAlignment="1">
      <alignment horizontal="right"/>
    </xf>
    <xf numFmtId="171" fontId="1" fillId="0" borderId="18" xfId="11" applyFont="1" applyBorder="1"/>
    <xf numFmtId="0" fontId="1" fillId="0" borderId="56" xfId="22" applyFont="1" applyBorder="1"/>
    <xf numFmtId="171" fontId="1" fillId="0" borderId="56" xfId="22" applyNumberFormat="1" applyFont="1" applyBorder="1"/>
    <xf numFmtId="0" fontId="1" fillId="0" borderId="34" xfId="22" applyFont="1" applyBorder="1"/>
    <xf numFmtId="0" fontId="9" fillId="0" borderId="18" xfId="22" applyFont="1" applyBorder="1"/>
    <xf numFmtId="0" fontId="9" fillId="0" borderId="76" xfId="22" applyFont="1" applyBorder="1"/>
    <xf numFmtId="0" fontId="1" fillId="0" borderId="76" xfId="22" applyFont="1" applyBorder="1" applyAlignment="1">
      <alignment horizontal="right"/>
    </xf>
    <xf numFmtId="171" fontId="1" fillId="0" borderId="76" xfId="11" applyFont="1" applyBorder="1"/>
    <xf numFmtId="0" fontId="1" fillId="0" borderId="59" xfId="22" applyFont="1" applyBorder="1"/>
    <xf numFmtId="0" fontId="1" fillId="0" borderId="52" xfId="22" applyFont="1" applyBorder="1" applyAlignment="1">
      <alignment horizontal="center"/>
    </xf>
    <xf numFmtId="0" fontId="1" fillId="0" borderId="46" xfId="22" applyFont="1" applyBorder="1"/>
    <xf numFmtId="0" fontId="1" fillId="0" borderId="46" xfId="22" applyFont="1" applyBorder="1" applyAlignment="1">
      <alignment horizontal="right"/>
    </xf>
    <xf numFmtId="171" fontId="1" fillId="0" borderId="58" xfId="11" applyFont="1" applyBorder="1"/>
    <xf numFmtId="0" fontId="1" fillId="0" borderId="40" xfId="22" applyFont="1" applyBorder="1" applyAlignment="1">
      <alignment horizontal="right"/>
    </xf>
    <xf numFmtId="0" fontId="1" fillId="0" borderId="40" xfId="22" applyFont="1" applyBorder="1" applyAlignment="1">
      <alignment horizontal="left"/>
    </xf>
    <xf numFmtId="171" fontId="9" fillId="0" borderId="34" xfId="11" applyFont="1" applyBorder="1"/>
    <xf numFmtId="0" fontId="1" fillId="0" borderId="0" xfId="22" applyFont="1" applyBorder="1" applyAlignment="1">
      <alignment horizontal="left"/>
    </xf>
    <xf numFmtId="171" fontId="1" fillId="0" borderId="85" xfId="11" applyFont="1" applyBorder="1"/>
    <xf numFmtId="0" fontId="1" fillId="0" borderId="53" xfId="22" applyFont="1" applyBorder="1" applyAlignment="1">
      <alignment horizontal="center"/>
    </xf>
    <xf numFmtId="0" fontId="1" fillId="0" borderId="54" xfId="22" applyFont="1" applyBorder="1"/>
    <xf numFmtId="171" fontId="1" fillId="0" borderId="60" xfId="11" applyFont="1" applyBorder="1"/>
    <xf numFmtId="0" fontId="1" fillId="0" borderId="47" xfId="22" applyFont="1" applyBorder="1"/>
    <xf numFmtId="0" fontId="1" fillId="0" borderId="48" xfId="22" applyFont="1" applyBorder="1" applyAlignment="1">
      <alignment horizontal="center"/>
    </xf>
    <xf numFmtId="171" fontId="1" fillId="0" borderId="77" xfId="13" applyNumberFormat="1" applyFont="1" applyBorder="1"/>
    <xf numFmtId="171" fontId="1" fillId="0" borderId="55" xfId="13" applyNumberFormat="1" applyFont="1" applyBorder="1"/>
    <xf numFmtId="0" fontId="1" fillId="0" borderId="35" xfId="22" applyFont="1" applyBorder="1"/>
    <xf numFmtId="0" fontId="10" fillId="0" borderId="37" xfId="22" applyFont="1" applyBorder="1" applyAlignment="1">
      <alignment horizontal="center"/>
    </xf>
    <xf numFmtId="0" fontId="1" fillId="0" borderId="50" xfId="22" applyFont="1" applyBorder="1"/>
    <xf numFmtId="0" fontId="1" fillId="0" borderId="40" xfId="22" applyFont="1" applyBorder="1" applyAlignment="1">
      <alignment horizontal="center"/>
    </xf>
    <xf numFmtId="171" fontId="10" fillId="0" borderId="76" xfId="13" applyNumberFormat="1" applyFont="1" applyBorder="1" applyAlignment="1">
      <alignment horizontal="center"/>
    </xf>
    <xf numFmtId="171" fontId="10" fillId="0" borderId="57" xfId="13" applyNumberFormat="1" applyFont="1" applyBorder="1" applyAlignment="1">
      <alignment horizontal="center"/>
    </xf>
    <xf numFmtId="171" fontId="1" fillId="0" borderId="74" xfId="13" applyNumberFormat="1" applyFont="1" applyBorder="1"/>
    <xf numFmtId="171" fontId="10" fillId="0" borderId="56" xfId="13" applyNumberFormat="1" applyFont="1" applyBorder="1" applyAlignment="1">
      <alignment horizontal="center"/>
    </xf>
    <xf numFmtId="0" fontId="10" fillId="0" borderId="18" xfId="22" applyFont="1" applyBorder="1" applyAlignment="1">
      <alignment horizontal="left"/>
    </xf>
    <xf numFmtId="4" fontId="1" fillId="0" borderId="37" xfId="22" applyNumberFormat="1" applyFont="1" applyBorder="1"/>
    <xf numFmtId="4" fontId="1" fillId="0" borderId="34" xfId="22" applyNumberFormat="1" applyFont="1" applyBorder="1"/>
    <xf numFmtId="43" fontId="1" fillId="0" borderId="37" xfId="5" applyNumberFormat="1" applyFont="1" applyBorder="1"/>
    <xf numFmtId="0" fontId="9" fillId="0" borderId="37" xfId="22" applyFont="1" applyBorder="1"/>
    <xf numFmtId="0" fontId="1" fillId="0" borderId="33" xfId="22" applyFont="1" applyBorder="1" applyAlignment="1">
      <alignment horizontal="center"/>
    </xf>
    <xf numFmtId="0" fontId="1" fillId="0" borderId="32" xfId="22" applyFont="1" applyBorder="1"/>
    <xf numFmtId="0" fontId="1" fillId="0" borderId="86" xfId="22" applyFont="1" applyBorder="1"/>
    <xf numFmtId="171" fontId="1" fillId="0" borderId="18" xfId="13" applyNumberFormat="1" applyFont="1" applyBorder="1"/>
    <xf numFmtId="171" fontId="1" fillId="0" borderId="34" xfId="13" applyNumberFormat="1" applyFont="1" applyBorder="1"/>
    <xf numFmtId="0" fontId="1" fillId="0" borderId="52" xfId="22" applyFont="1" applyBorder="1"/>
    <xf numFmtId="0" fontId="1" fillId="0" borderId="46" xfId="22" applyFont="1" applyBorder="1" applyAlignment="1">
      <alignment horizontal="center"/>
    </xf>
    <xf numFmtId="171" fontId="1" fillId="0" borderId="75" xfId="13" applyNumberFormat="1" applyFont="1" applyBorder="1"/>
    <xf numFmtId="171" fontId="1" fillId="0" borderId="58" xfId="13" applyNumberFormat="1" applyFont="1" applyBorder="1"/>
    <xf numFmtId="0" fontId="1" fillId="0" borderId="50" xfId="22" applyFont="1" applyBorder="1" applyAlignment="1">
      <alignment horizontal="right"/>
    </xf>
    <xf numFmtId="171" fontId="1" fillId="0" borderId="51" xfId="13" applyNumberFormat="1" applyFont="1" applyBorder="1" applyAlignment="1">
      <alignment horizontal="right"/>
    </xf>
    <xf numFmtId="0" fontId="1" fillId="0" borderId="35" xfId="22" applyFont="1" applyBorder="1" applyAlignment="1">
      <alignment horizontal="right"/>
    </xf>
    <xf numFmtId="171" fontId="1" fillId="0" borderId="0" xfId="13" applyNumberFormat="1" applyFont="1" applyBorder="1" applyAlignment="1">
      <alignment horizontal="left"/>
    </xf>
    <xf numFmtId="171" fontId="1" fillId="0" borderId="85" xfId="13" applyNumberFormat="1" applyFont="1" applyBorder="1"/>
    <xf numFmtId="0" fontId="1" fillId="0" borderId="53" xfId="22" applyFont="1" applyBorder="1"/>
    <xf numFmtId="0" fontId="1" fillId="0" borderId="54" xfId="22" applyFont="1" applyBorder="1" applyAlignment="1">
      <alignment horizontal="left"/>
    </xf>
    <xf numFmtId="0" fontId="1" fillId="0" borderId="54" xfId="22" applyFont="1" applyBorder="1" applyAlignment="1">
      <alignment horizontal="center"/>
    </xf>
    <xf numFmtId="171" fontId="1" fillId="0" borderId="54" xfId="13" applyNumberFormat="1" applyFont="1" applyBorder="1"/>
    <xf numFmtId="171" fontId="1" fillId="0" borderId="60" xfId="13" applyNumberFormat="1" applyFont="1" applyBorder="1"/>
    <xf numFmtId="0" fontId="10" fillId="0" borderId="18" xfId="22" applyFont="1" applyBorder="1"/>
    <xf numFmtId="43" fontId="1" fillId="0" borderId="0" xfId="5" applyNumberFormat="1" applyFont="1" applyBorder="1"/>
    <xf numFmtId="0" fontId="10" fillId="0" borderId="18" xfId="0" applyFont="1" applyBorder="1" applyAlignment="1">
      <alignment horizontal="left"/>
    </xf>
    <xf numFmtId="0" fontId="10" fillId="0" borderId="18" xfId="0" applyFont="1" applyBorder="1" applyAlignment="1">
      <alignment horizontal="left" indent="1"/>
    </xf>
    <xf numFmtId="0" fontId="1" fillId="0" borderId="18" xfId="0" applyFont="1" applyBorder="1" applyAlignment="1">
      <alignment horizontal="left" indent="1"/>
    </xf>
    <xf numFmtId="0" fontId="1" fillId="0" borderId="37" xfId="22" applyFont="1" applyFill="1" applyBorder="1" applyAlignment="1">
      <alignment horizontal="center"/>
    </xf>
    <xf numFmtId="0" fontId="10" fillId="0" borderId="37" xfId="22" applyFont="1" applyFill="1" applyBorder="1"/>
    <xf numFmtId="0" fontId="1" fillId="0" borderId="34" xfId="22" applyFont="1" applyBorder="1" applyAlignment="1">
      <alignment horizontal="right"/>
    </xf>
    <xf numFmtId="0" fontId="1" fillId="0" borderId="0" xfId="22" applyFont="1" applyFill="1" applyBorder="1"/>
    <xf numFmtId="171" fontId="1" fillId="0" borderId="0" xfId="15" applyFont="1" applyBorder="1"/>
    <xf numFmtId="0" fontId="1" fillId="0" borderId="18" xfId="22" applyFont="1" applyBorder="1" applyAlignment="1">
      <alignment horizontal="left"/>
    </xf>
    <xf numFmtId="0" fontId="1" fillId="0" borderId="0" xfId="22" applyFont="1" applyFill="1" applyBorder="1" applyAlignment="1">
      <alignment horizontal="center"/>
    </xf>
    <xf numFmtId="0" fontId="1" fillId="0" borderId="33" xfId="22" applyFont="1" applyFill="1" applyBorder="1" applyAlignment="1">
      <alignment horizontal="center"/>
    </xf>
    <xf numFmtId="0" fontId="1" fillId="0" borderId="18" xfId="22" applyFont="1" applyFill="1" applyBorder="1" applyAlignment="1">
      <alignment horizontal="left"/>
    </xf>
    <xf numFmtId="0" fontId="11" fillId="0" borderId="37" xfId="22" applyFont="1" applyBorder="1"/>
    <xf numFmtId="0" fontId="1" fillId="0" borderId="37" xfId="22" applyFont="1" applyBorder="1" applyAlignment="1">
      <alignment horizontal="left"/>
    </xf>
    <xf numFmtId="0" fontId="10" fillId="0" borderId="37" xfId="22" applyFont="1" applyBorder="1" applyAlignment="1">
      <alignment horizontal="left"/>
    </xf>
    <xf numFmtId="2" fontId="1" fillId="0" borderId="40" xfId="22" applyNumberFormat="1" applyFont="1" applyBorder="1" applyAlignment="1">
      <alignment horizontal="center"/>
    </xf>
    <xf numFmtId="0" fontId="9" fillId="0" borderId="37" xfId="22" applyFont="1" applyFill="1" applyBorder="1" applyAlignment="1">
      <alignment horizontal="center"/>
    </xf>
    <xf numFmtId="0" fontId="9" fillId="0" borderId="33" xfId="22" applyFont="1" applyFill="1" applyBorder="1" applyAlignment="1">
      <alignment horizontal="center"/>
    </xf>
    <xf numFmtId="0" fontId="9" fillId="0" borderId="33" xfId="22" applyFont="1" applyBorder="1" applyAlignment="1">
      <alignment horizontal="center"/>
    </xf>
    <xf numFmtId="171" fontId="1" fillId="0" borderId="37" xfId="15" applyFont="1" applyBorder="1"/>
    <xf numFmtId="171" fontId="1" fillId="0" borderId="34" xfId="15" applyFont="1" applyBorder="1"/>
    <xf numFmtId="0" fontId="10" fillId="0" borderId="0" xfId="22" applyFont="1" applyBorder="1" applyAlignment="1">
      <alignment horizontal="left"/>
    </xf>
    <xf numFmtId="0" fontId="10" fillId="0" borderId="18" xfId="22" applyFont="1" applyBorder="1" applyAlignment="1">
      <alignment horizontal="center"/>
    </xf>
    <xf numFmtId="171" fontId="1" fillId="0" borderId="18" xfId="15" applyFont="1" applyBorder="1"/>
    <xf numFmtId="0" fontId="9" fillId="0" borderId="37" xfId="22" applyFont="1" applyBorder="1" applyAlignment="1">
      <alignment horizontal="left"/>
    </xf>
    <xf numFmtId="0" fontId="1" fillId="0" borderId="35" xfId="22" applyFont="1" applyBorder="1" applyAlignment="1">
      <alignment horizontal="left"/>
    </xf>
    <xf numFmtId="2" fontId="1" fillId="0" borderId="54" xfId="22" applyNumberFormat="1" applyFont="1" applyBorder="1" applyAlignment="1">
      <alignment horizontal="center"/>
    </xf>
    <xf numFmtId="0" fontId="10" fillId="0" borderId="15" xfId="22" applyFont="1" applyBorder="1" applyAlignment="1">
      <alignment horizontal="left"/>
    </xf>
    <xf numFmtId="0" fontId="1" fillId="0" borderId="15" xfId="22" applyFont="1" applyBorder="1" applyAlignment="1">
      <alignment horizontal="left"/>
    </xf>
    <xf numFmtId="0" fontId="10" fillId="0" borderId="15" xfId="22" applyFont="1" applyBorder="1"/>
    <xf numFmtId="0" fontId="9" fillId="0" borderId="15" xfId="22" applyFont="1" applyBorder="1"/>
    <xf numFmtId="49" fontId="1" fillId="0" borderId="18" xfId="22" applyNumberFormat="1" applyFont="1" applyBorder="1" applyAlignment="1">
      <alignment horizontal="left"/>
    </xf>
    <xf numFmtId="0" fontId="9" fillId="0" borderId="18" xfId="22" applyFont="1" applyBorder="1" applyAlignment="1">
      <alignment horizontal="center"/>
    </xf>
    <xf numFmtId="0" fontId="1" fillId="0" borderId="18" xfId="22" applyFont="1" applyBorder="1" applyAlignment="1">
      <alignment horizontal="center"/>
    </xf>
    <xf numFmtId="172" fontId="1" fillId="0" borderId="18" xfId="22" applyNumberFormat="1" applyFont="1" applyBorder="1" applyAlignment="1">
      <alignment horizontal="center"/>
    </xf>
    <xf numFmtId="2" fontId="1" fillId="0" borderId="18" xfId="22" applyNumberFormat="1" applyFont="1" applyBorder="1" applyAlignment="1">
      <alignment horizontal="center"/>
    </xf>
    <xf numFmtId="0" fontId="1" fillId="0" borderId="76" xfId="22" applyFont="1" applyBorder="1"/>
    <xf numFmtId="0" fontId="1" fillId="0" borderId="76" xfId="22" applyFont="1" applyBorder="1" applyAlignment="1">
      <alignment horizontal="center"/>
    </xf>
    <xf numFmtId="171" fontId="1" fillId="0" borderId="76" xfId="13" applyNumberFormat="1" applyFont="1" applyBorder="1"/>
    <xf numFmtId="171" fontId="1" fillId="0" borderId="59" xfId="13" applyNumberFormat="1" applyFont="1" applyBorder="1"/>
    <xf numFmtId="0" fontId="1" fillId="0" borderId="77" xfId="0" applyFont="1" applyBorder="1" applyAlignment="1">
      <alignment horizontal="center"/>
    </xf>
    <xf numFmtId="171" fontId="1" fillId="0" borderId="48" xfId="0" applyNumberFormat="1" applyFont="1" applyBorder="1" applyAlignment="1">
      <alignment horizontal="center"/>
    </xf>
    <xf numFmtId="0" fontId="1" fillId="0" borderId="55" xfId="0" applyFont="1" applyBorder="1"/>
    <xf numFmtId="0" fontId="1" fillId="0" borderId="75" xfId="0" applyFont="1" applyBorder="1" applyAlignment="1">
      <alignment horizontal="center"/>
    </xf>
    <xf numFmtId="171" fontId="1" fillId="0" borderId="74" xfId="0" applyNumberFormat="1" applyFont="1" applyBorder="1" applyAlignment="1">
      <alignment horizontal="center"/>
    </xf>
    <xf numFmtId="0" fontId="1" fillId="0" borderId="85" xfId="0" applyFont="1" applyBorder="1"/>
    <xf numFmtId="171" fontId="1" fillId="0" borderId="33" xfId="0" applyNumberFormat="1" applyFont="1" applyBorder="1" applyAlignment="1">
      <alignment horizontal="center"/>
    </xf>
    <xf numFmtId="171" fontId="1" fillId="0" borderId="33" xfId="5" applyNumberFormat="1" applyFont="1" applyBorder="1" applyAlignment="1">
      <alignment horizontal="center"/>
    </xf>
    <xf numFmtId="0" fontId="1" fillId="0" borderId="32" xfId="24" applyFont="1" applyFill="1" applyBorder="1" applyAlignment="1">
      <alignment horizontal="center"/>
    </xf>
    <xf numFmtId="0" fontId="9" fillId="0" borderId="18" xfId="24" applyFont="1" applyFill="1" applyBorder="1"/>
    <xf numFmtId="0" fontId="1" fillId="0" borderId="33" xfId="0" applyFont="1" applyFill="1" applyBorder="1" applyAlignment="1">
      <alignment horizontal="center"/>
    </xf>
    <xf numFmtId="171" fontId="1" fillId="0" borderId="18" xfId="6" applyFont="1" applyFill="1" applyBorder="1"/>
    <xf numFmtId="171" fontId="1" fillId="0" borderId="34" xfId="6" applyFont="1" applyFill="1" applyBorder="1"/>
    <xf numFmtId="0" fontId="1" fillId="0" borderId="18" xfId="24" applyFont="1" applyFill="1" applyBorder="1"/>
    <xf numFmtId="0" fontId="10" fillId="0" borderId="18" xfId="24" applyFont="1" applyFill="1" applyBorder="1"/>
    <xf numFmtId="171" fontId="1" fillId="0" borderId="18" xfId="6" applyFont="1" applyFill="1" applyBorder="1" applyAlignment="1"/>
    <xf numFmtId="171" fontId="1" fillId="0" borderId="34" xfId="6" applyFont="1" applyFill="1" applyBorder="1" applyAlignment="1"/>
    <xf numFmtId="0" fontId="1" fillId="0" borderId="32" xfId="17" applyFont="1" applyFill="1" applyBorder="1" applyAlignment="1">
      <alignment horizontal="center"/>
    </xf>
    <xf numFmtId="171" fontId="1" fillId="0" borderId="18" xfId="0" applyNumberFormat="1" applyFont="1" applyBorder="1" applyAlignment="1">
      <alignment horizontal="center"/>
    </xf>
    <xf numFmtId="171" fontId="1" fillId="0" borderId="86" xfId="5" applyNumberFormat="1" applyFont="1" applyBorder="1" applyAlignment="1">
      <alignment horizontal="center"/>
    </xf>
    <xf numFmtId="171" fontId="1" fillId="0" borderId="46" xfId="5" applyNumberFormat="1" applyFont="1" applyBorder="1" applyAlignment="1">
      <alignment horizontal="center"/>
    </xf>
    <xf numFmtId="171" fontId="1" fillId="0" borderId="40" xfId="5" applyNumberFormat="1" applyFont="1" applyBorder="1" applyAlignment="1">
      <alignment horizontal="center"/>
    </xf>
    <xf numFmtId="171" fontId="1" fillId="0" borderId="0" xfId="5" applyNumberFormat="1" applyFont="1" applyBorder="1" applyAlignment="1">
      <alignment horizontal="center"/>
    </xf>
    <xf numFmtId="171" fontId="1" fillId="0" borderId="85" xfId="5" applyFont="1" applyBorder="1"/>
    <xf numFmtId="171" fontId="1" fillId="0" borderId="54" xfId="5" applyNumberFormat="1" applyFont="1" applyBorder="1" applyAlignment="1">
      <alignment horizontal="center"/>
    </xf>
    <xf numFmtId="171" fontId="1" fillId="0" borderId="77" xfId="5" applyFont="1" applyBorder="1"/>
    <xf numFmtId="0" fontId="10" fillId="0" borderId="40" xfId="0" applyFont="1" applyBorder="1"/>
    <xf numFmtId="0" fontId="10" fillId="0" borderId="34" xfId="0" applyFont="1" applyBorder="1" applyAlignment="1">
      <alignment horizontal="center"/>
    </xf>
    <xf numFmtId="0" fontId="9" fillId="0" borderId="18" xfId="0" applyFont="1" applyFill="1" applyBorder="1"/>
    <xf numFmtId="171" fontId="1" fillId="0" borderId="37" xfId="0" applyNumberFormat="1" applyFont="1" applyBorder="1" applyAlignment="1">
      <alignment horizontal="center"/>
    </xf>
    <xf numFmtId="171" fontId="1" fillId="0" borderId="18" xfId="5" applyNumberFormat="1" applyFont="1" applyBorder="1"/>
    <xf numFmtId="0" fontId="9" fillId="0" borderId="18" xfId="0" applyFont="1" applyBorder="1" applyAlignment="1">
      <alignment horizontal="left"/>
    </xf>
    <xf numFmtId="171" fontId="11" fillId="0" borderId="56" xfId="5" applyFont="1" applyBorder="1" applyAlignment="1">
      <alignment horizontal="center"/>
    </xf>
    <xf numFmtId="0" fontId="1" fillId="0" borderId="18" xfId="17" applyFont="1" applyBorder="1"/>
    <xf numFmtId="0" fontId="1" fillId="0" borderId="0" xfId="17" applyFont="1" applyBorder="1" applyAlignment="1">
      <alignment horizontal="center"/>
    </xf>
    <xf numFmtId="171" fontId="1" fillId="0" borderId="48" xfId="6" applyFont="1" applyBorder="1"/>
    <xf numFmtId="171" fontId="1" fillId="0" borderId="55" xfId="6" applyFont="1" applyBorder="1"/>
    <xf numFmtId="0" fontId="1" fillId="0" borderId="51" xfId="0" applyFont="1" applyBorder="1" applyAlignment="1">
      <alignment horizontal="center"/>
    </xf>
    <xf numFmtId="171" fontId="1" fillId="0" borderId="0" xfId="6" applyFont="1" applyBorder="1"/>
    <xf numFmtId="171" fontId="1" fillId="0" borderId="34" xfId="6" applyFont="1" applyBorder="1"/>
    <xf numFmtId="43" fontId="1" fillId="0" borderId="18" xfId="5" applyNumberFormat="1" applyFont="1" applyBorder="1"/>
    <xf numFmtId="0" fontId="1" fillId="0" borderId="18" xfId="0" applyFont="1" applyBorder="1" applyAlignment="1"/>
    <xf numFmtId="171" fontId="1" fillId="0" borderId="18" xfId="6" applyFont="1" applyBorder="1"/>
    <xf numFmtId="171" fontId="1" fillId="0" borderId="37" xfId="22" applyNumberFormat="1" applyFont="1" applyBorder="1" applyAlignment="1">
      <alignment horizontal="center"/>
    </xf>
    <xf numFmtId="43" fontId="1" fillId="0" borderId="18" xfId="6" applyNumberFormat="1" applyFont="1" applyBorder="1"/>
    <xf numFmtId="171" fontId="14" fillId="0" borderId="34" xfId="6" applyFont="1" applyBorder="1"/>
    <xf numFmtId="171" fontId="1" fillId="0" borderId="18" xfId="7" applyFont="1" applyBorder="1" applyAlignment="1"/>
    <xf numFmtId="171" fontId="1" fillId="0" borderId="75" xfId="6" applyFont="1" applyBorder="1"/>
    <xf numFmtId="171" fontId="1" fillId="0" borderId="85" xfId="6" applyFont="1" applyBorder="1"/>
    <xf numFmtId="171" fontId="1" fillId="0" borderId="51" xfId="6" applyFont="1" applyBorder="1" applyAlignment="1">
      <alignment horizontal="right"/>
    </xf>
    <xf numFmtId="171" fontId="1" fillId="0" borderId="57" xfId="6" applyFont="1" applyBorder="1"/>
    <xf numFmtId="171" fontId="1" fillId="0" borderId="56" xfId="6" applyFont="1" applyBorder="1"/>
    <xf numFmtId="171" fontId="1" fillId="0" borderId="54" xfId="6" applyFont="1" applyBorder="1"/>
    <xf numFmtId="171" fontId="1" fillId="0" borderId="60" xfId="6" applyFont="1" applyBorder="1"/>
    <xf numFmtId="171" fontId="1" fillId="0" borderId="18" xfId="7" applyFont="1" applyBorder="1"/>
    <xf numFmtId="171" fontId="1" fillId="0" borderId="86" xfId="6" applyFont="1" applyBorder="1"/>
    <xf numFmtId="171" fontId="1" fillId="0" borderId="59" xfId="6" applyFont="1" applyBorder="1"/>
    <xf numFmtId="0" fontId="1" fillId="0" borderId="86" xfId="0" applyFont="1" applyBorder="1" applyAlignment="1">
      <alignment horizontal="right"/>
    </xf>
    <xf numFmtId="171" fontId="1" fillId="0" borderId="86" xfId="6" applyFont="1" applyBorder="1" applyAlignment="1">
      <alignment horizontal="right"/>
    </xf>
    <xf numFmtId="4" fontId="1" fillId="0" borderId="46" xfId="0" applyNumberFormat="1" applyFont="1" applyBorder="1"/>
    <xf numFmtId="0" fontId="10" fillId="0" borderId="18" xfId="0" applyFont="1" applyBorder="1" applyAlignment="1">
      <alignment horizontal="center"/>
    </xf>
    <xf numFmtId="0" fontId="1" fillId="0" borderId="33" xfId="0" applyFont="1" applyBorder="1"/>
    <xf numFmtId="0" fontId="10" fillId="0" borderId="0" xfId="0" applyFont="1" applyFill="1" applyBorder="1" applyAlignment="1">
      <alignment horizontal="center"/>
    </xf>
    <xf numFmtId="0" fontId="1" fillId="0" borderId="46" xfId="0" applyFont="1" applyBorder="1" applyAlignment="1">
      <alignment horizontal="left"/>
    </xf>
    <xf numFmtId="0" fontId="1" fillId="0" borderId="51" xfId="0" applyFont="1" applyBorder="1" applyAlignment="1">
      <alignment horizontal="right"/>
    </xf>
    <xf numFmtId="171" fontId="1" fillId="0" borderId="57" xfId="5" applyFont="1" applyBorder="1"/>
    <xf numFmtId="0" fontId="10" fillId="0" borderId="37" xfId="0" applyFont="1" applyFill="1" applyBorder="1" applyAlignment="1">
      <alignment horizontal="left"/>
    </xf>
    <xf numFmtId="0" fontId="1" fillId="0" borderId="18" xfId="22" applyFont="1" applyFill="1" applyBorder="1" applyAlignment="1" applyProtection="1">
      <alignment horizontal="center"/>
    </xf>
    <xf numFmtId="0" fontId="10" fillId="0" borderId="18" xfId="22" applyFont="1" applyFill="1" applyBorder="1" applyAlignment="1" applyProtection="1">
      <alignment horizontal="left"/>
    </xf>
    <xf numFmtId="0" fontId="1" fillId="0" borderId="37" xfId="22" applyFont="1" applyFill="1" applyBorder="1" applyAlignment="1" applyProtection="1">
      <alignment horizontal="center"/>
    </xf>
    <xf numFmtId="0" fontId="9" fillId="0" borderId="18" xfId="22" applyFont="1" applyFill="1" applyBorder="1" applyAlignment="1" applyProtection="1">
      <alignment horizontal="left"/>
    </xf>
    <xf numFmtId="0" fontId="1" fillId="0" borderId="18" xfId="22" applyFont="1" applyFill="1" applyBorder="1" applyAlignment="1" applyProtection="1">
      <alignment horizontal="left"/>
    </xf>
    <xf numFmtId="0" fontId="1" fillId="0" borderId="33" xfId="22" applyFont="1" applyFill="1" applyBorder="1" applyAlignment="1" applyProtection="1">
      <alignment horizontal="center"/>
    </xf>
    <xf numFmtId="171" fontId="1" fillId="0" borderId="18" xfId="5" applyFont="1" applyFill="1" applyBorder="1" applyAlignment="1">
      <alignment vertical="center"/>
    </xf>
    <xf numFmtId="0" fontId="1" fillId="0" borderId="18" xfId="22" applyFont="1" applyFill="1" applyBorder="1" applyProtection="1"/>
    <xf numFmtId="0" fontId="1" fillId="0" borderId="18" xfId="18" applyFont="1" applyFill="1" applyBorder="1" applyAlignment="1" applyProtection="1">
      <alignment horizontal="center"/>
    </xf>
    <xf numFmtId="0" fontId="9" fillId="0" borderId="18" xfId="18" applyFont="1" applyFill="1" applyBorder="1" applyAlignment="1" applyProtection="1">
      <alignment horizontal="left"/>
    </xf>
    <xf numFmtId="0" fontId="1" fillId="0" borderId="37" xfId="18" applyFont="1" applyFill="1" applyBorder="1" applyAlignment="1" applyProtection="1">
      <alignment horizontal="center" vertical="center"/>
    </xf>
    <xf numFmtId="0" fontId="1" fillId="0" borderId="33" xfId="18" applyFont="1" applyFill="1" applyBorder="1" applyAlignment="1" applyProtection="1">
      <alignment horizontal="center"/>
    </xf>
    <xf numFmtId="0" fontId="1" fillId="0" borderId="0" xfId="22" applyFont="1" applyFill="1" applyBorder="1" applyAlignment="1" applyProtection="1">
      <alignment horizontal="center"/>
    </xf>
    <xf numFmtId="49" fontId="10" fillId="0" borderId="18" xfId="22" applyNumberFormat="1" applyFont="1" applyFill="1" applyBorder="1" applyAlignment="1" applyProtection="1">
      <alignment horizontal="left"/>
    </xf>
    <xf numFmtId="0" fontId="1" fillId="0" borderId="18" xfId="18" applyFont="1" applyFill="1" applyBorder="1" applyAlignment="1" applyProtection="1">
      <alignment horizontal="left"/>
    </xf>
    <xf numFmtId="0" fontId="1" fillId="0" borderId="37" xfId="18" applyFont="1" applyFill="1" applyBorder="1" applyAlignment="1" applyProtection="1">
      <alignment horizontal="center"/>
    </xf>
    <xf numFmtId="0" fontId="1" fillId="0" borderId="18" xfId="0" applyFont="1" applyFill="1" applyBorder="1" applyAlignment="1" applyProtection="1">
      <alignment horizontal="center"/>
    </xf>
    <xf numFmtId="0" fontId="1" fillId="0" borderId="18" xfId="0" applyFont="1" applyFill="1" applyBorder="1" applyAlignment="1" applyProtection="1">
      <alignment wrapText="1"/>
    </xf>
    <xf numFmtId="0" fontId="10" fillId="0" borderId="18" xfId="22" applyFont="1" applyFill="1" applyBorder="1" applyProtection="1"/>
    <xf numFmtId="0" fontId="9" fillId="0" borderId="18" xfId="22" applyFont="1" applyFill="1" applyBorder="1" applyProtection="1"/>
    <xf numFmtId="49" fontId="1" fillId="0" borderId="18" xfId="22" applyNumberFormat="1" applyFont="1" applyFill="1" applyBorder="1" applyAlignment="1" applyProtection="1">
      <alignment horizontal="left"/>
    </xf>
    <xf numFmtId="0" fontId="10" fillId="0" borderId="18" xfId="18" applyFont="1" applyFill="1" applyBorder="1" applyProtection="1"/>
    <xf numFmtId="0" fontId="1" fillId="0" borderId="18" xfId="18" applyFont="1" applyFill="1" applyBorder="1" applyProtection="1"/>
    <xf numFmtId="0" fontId="1" fillId="0" borderId="78" xfId="0" applyFont="1" applyBorder="1"/>
    <xf numFmtId="171" fontId="1" fillId="0" borderId="56" xfId="5" applyFont="1" applyBorder="1" applyAlignment="1">
      <alignment horizontal="right"/>
    </xf>
    <xf numFmtId="0" fontId="9" fillId="0" borderId="37" xfId="0" applyFont="1" applyBorder="1" applyAlignment="1">
      <alignment horizontal="center"/>
    </xf>
    <xf numFmtId="2" fontId="1" fillId="0" borderId="37" xfId="0" applyNumberFormat="1" applyFont="1" applyBorder="1" applyAlignment="1">
      <alignment horizontal="center"/>
    </xf>
    <xf numFmtId="0" fontId="11" fillId="0" borderId="35" xfId="0" applyFont="1" applyBorder="1" applyAlignment="1">
      <alignment horizontal="center"/>
    </xf>
    <xf numFmtId="4" fontId="1" fillId="0" borderId="75" xfId="0" applyNumberFormat="1" applyFont="1" applyBorder="1"/>
    <xf numFmtId="171" fontId="1" fillId="0" borderId="76" xfId="1" applyFont="1" applyBorder="1"/>
    <xf numFmtId="171" fontId="1" fillId="0" borderId="74" xfId="1" applyFont="1" applyBorder="1"/>
    <xf numFmtId="0" fontId="1" fillId="0" borderId="49" xfId="0" applyFont="1" applyBorder="1"/>
    <xf numFmtId="171" fontId="10" fillId="0" borderId="56" xfId="1" applyFont="1" applyFill="1" applyBorder="1" applyAlignment="1">
      <alignment horizontal="left"/>
    </xf>
    <xf numFmtId="171" fontId="10" fillId="0" borderId="56" xfId="1" applyFont="1" applyFill="1" applyBorder="1" applyAlignment="1">
      <alignment horizontal="center"/>
    </xf>
    <xf numFmtId="49" fontId="1" fillId="0" borderId="37" xfId="0" applyNumberFormat="1" applyFont="1" applyBorder="1" applyAlignment="1">
      <alignment horizontal="center"/>
    </xf>
    <xf numFmtId="49" fontId="1" fillId="0" borderId="33" xfId="0" applyNumberFormat="1" applyFont="1" applyBorder="1" applyAlignment="1">
      <alignment horizontal="center"/>
    </xf>
    <xf numFmtId="49" fontId="1" fillId="0" borderId="0" xfId="0" applyNumberFormat="1" applyFont="1" applyBorder="1" applyAlignment="1">
      <alignment horizontal="center"/>
    </xf>
    <xf numFmtId="171" fontId="1" fillId="0" borderId="37" xfId="1" applyFont="1" applyBorder="1"/>
    <xf numFmtId="171" fontId="1" fillId="0" borderId="37" xfId="1" applyFont="1" applyBorder="1" applyAlignment="1">
      <alignment horizontal="center"/>
    </xf>
    <xf numFmtId="171" fontId="9" fillId="0" borderId="34" xfId="1" applyFont="1" applyBorder="1"/>
    <xf numFmtId="0" fontId="1" fillId="0" borderId="37" xfId="1" applyNumberFormat="1" applyFont="1" applyBorder="1" applyAlignment="1">
      <alignment horizontal="center"/>
    </xf>
    <xf numFmtId="0" fontId="9" fillId="0" borderId="34" xfId="1" applyNumberFormat="1" applyFont="1" applyBorder="1" applyAlignment="1">
      <alignment horizontal="center"/>
    </xf>
    <xf numFmtId="0" fontId="11" fillId="0" borderId="37" xfId="0" applyFont="1" applyBorder="1" applyAlignment="1">
      <alignment horizontal="center"/>
    </xf>
    <xf numFmtId="171" fontId="1" fillId="0" borderId="46" xfId="1" applyFont="1" applyBorder="1"/>
    <xf numFmtId="171" fontId="1" fillId="0" borderId="51" xfId="1" applyFont="1" applyBorder="1" applyAlignment="1">
      <alignment horizontal="right"/>
    </xf>
    <xf numFmtId="171" fontId="1" fillId="0" borderId="77" xfId="1" applyFont="1" applyBorder="1"/>
    <xf numFmtId="0" fontId="9" fillId="0" borderId="37" xfId="0" applyFont="1" applyBorder="1" applyAlignment="1">
      <alignment horizontal="left"/>
    </xf>
    <xf numFmtId="0" fontId="1" fillId="0" borderId="37" xfId="0" applyFont="1" applyBorder="1" applyAlignment="1">
      <alignment horizontal="left"/>
    </xf>
    <xf numFmtId="171" fontId="1" fillId="0" borderId="0" xfId="1" applyFont="1" applyBorder="1"/>
    <xf numFmtId="4" fontId="1" fillId="0" borderId="0" xfId="0" applyNumberFormat="1" applyFont="1" applyBorder="1"/>
    <xf numFmtId="2" fontId="1" fillId="0" borderId="0" xfId="0" applyNumberFormat="1" applyFont="1" applyBorder="1" applyAlignment="1">
      <alignment horizontal="center"/>
    </xf>
    <xf numFmtId="49" fontId="1" fillId="0" borderId="0" xfId="0" applyNumberFormat="1" applyFont="1" applyBorder="1" applyAlignment="1">
      <alignment horizontal="left"/>
    </xf>
    <xf numFmtId="4" fontId="1" fillId="0" borderId="0" xfId="0" applyNumberFormat="1" applyFont="1" applyBorder="1" applyAlignment="1">
      <alignment horizontal="right"/>
    </xf>
    <xf numFmtId="0" fontId="1" fillId="0" borderId="0" xfId="0" applyFont="1" applyAlignment="1">
      <alignment horizontal="center"/>
    </xf>
    <xf numFmtId="171" fontId="1" fillId="0" borderId="0" xfId="1" applyFont="1"/>
    <xf numFmtId="49" fontId="1" fillId="0" borderId="18" xfId="0" applyNumberFormat="1" applyFont="1" applyBorder="1" applyAlignment="1">
      <alignment horizontal="center"/>
    </xf>
    <xf numFmtId="49" fontId="9" fillId="0" borderId="18" xfId="0" applyNumberFormat="1" applyFont="1" applyBorder="1" applyAlignment="1">
      <alignment horizontal="center"/>
    </xf>
    <xf numFmtId="171" fontId="3" fillId="0" borderId="0" xfId="5" applyFont="1"/>
    <xf numFmtId="171" fontId="3" fillId="0" borderId="48" xfId="1" applyFont="1" applyBorder="1"/>
    <xf numFmtId="171" fontId="3" fillId="0" borderId="89" xfId="1" applyFont="1" applyBorder="1"/>
    <xf numFmtId="0" fontId="4" fillId="0" borderId="0" xfId="0" applyFont="1" applyBorder="1" applyAlignment="1">
      <alignment horizontal="center" wrapText="1"/>
    </xf>
    <xf numFmtId="171" fontId="4" fillId="0" borderId="40" xfId="1" applyFont="1" applyBorder="1" applyAlignment="1">
      <alignment horizontal="center"/>
    </xf>
    <xf numFmtId="171" fontId="4" fillId="0" borderId="59" xfId="1" applyFont="1" applyBorder="1" applyAlignment="1">
      <alignment horizontal="center"/>
    </xf>
    <xf numFmtId="0" fontId="4" fillId="0" borderId="75" xfId="0" applyFont="1" applyBorder="1" applyAlignment="1">
      <alignment horizontal="center"/>
    </xf>
    <xf numFmtId="171" fontId="4" fillId="0" borderId="0" xfId="1" applyFont="1" applyBorder="1" applyAlignment="1">
      <alignment horizontal="center"/>
    </xf>
    <xf numFmtId="171" fontId="4" fillId="0" borderId="34" xfId="1" applyFont="1" applyBorder="1" applyAlignment="1">
      <alignment horizontal="center"/>
    </xf>
    <xf numFmtId="171" fontId="3" fillId="0" borderId="0" xfId="1" applyFont="1" applyBorder="1"/>
    <xf numFmtId="2" fontId="3" fillId="0" borderId="37" xfId="0" applyNumberFormat="1" applyFont="1" applyBorder="1" applyAlignment="1">
      <alignment horizontal="center"/>
    </xf>
    <xf numFmtId="172" fontId="3" fillId="0" borderId="0" xfId="0" applyNumberFormat="1" applyFont="1" applyBorder="1" applyAlignment="1">
      <alignment horizontal="center"/>
    </xf>
    <xf numFmtId="171" fontId="3" fillId="0" borderId="59" xfId="1" applyFont="1" applyBorder="1"/>
    <xf numFmtId="0" fontId="4" fillId="3" borderId="33" xfId="0" applyFont="1" applyFill="1" applyBorder="1"/>
    <xf numFmtId="171" fontId="3" fillId="0" borderId="37" xfId="1" applyFont="1" applyBorder="1" applyAlignment="1">
      <alignment horizontal="center"/>
    </xf>
    <xf numFmtId="0" fontId="3" fillId="3" borderId="33" xfId="0" applyFont="1" applyFill="1" applyBorder="1" applyAlignment="1">
      <alignment horizontal="left"/>
    </xf>
    <xf numFmtId="0" fontId="3" fillId="3" borderId="33" xfId="0" applyFont="1" applyFill="1" applyBorder="1"/>
    <xf numFmtId="49" fontId="3" fillId="0" borderId="37" xfId="0" applyNumberFormat="1" applyFont="1" applyBorder="1" applyAlignment="1">
      <alignment horizontal="center"/>
    </xf>
    <xf numFmtId="49" fontId="3" fillId="0" borderId="0" xfId="0" applyNumberFormat="1" applyFont="1" applyBorder="1" applyAlignment="1">
      <alignment horizontal="center"/>
    </xf>
    <xf numFmtId="171" fontId="3" fillId="0" borderId="0" xfId="1" applyFont="1" applyBorder="1" applyAlignment="1">
      <alignment horizontal="center"/>
    </xf>
    <xf numFmtId="171" fontId="3" fillId="0" borderId="34" xfId="0" applyNumberFormat="1" applyFont="1" applyBorder="1"/>
    <xf numFmtId="0" fontId="3" fillId="0" borderId="76" xfId="0" applyFont="1" applyBorder="1" applyAlignment="1">
      <alignment horizontal="center"/>
    </xf>
    <xf numFmtId="171" fontId="3" fillId="0" borderId="40" xfId="1" applyFont="1" applyBorder="1"/>
    <xf numFmtId="0" fontId="3" fillId="0" borderId="52" xfId="0" applyFont="1" applyBorder="1" applyAlignment="1">
      <alignment horizontal="center"/>
    </xf>
    <xf numFmtId="0" fontId="3" fillId="0" borderId="46" xfId="0" applyFont="1" applyBorder="1"/>
    <xf numFmtId="0" fontId="5" fillId="0" borderId="40" xfId="0" applyFont="1" applyBorder="1" applyAlignment="1">
      <alignment horizontal="right"/>
    </xf>
    <xf numFmtId="171" fontId="5" fillId="0" borderId="40" xfId="1" applyFont="1" applyBorder="1" applyAlignment="1">
      <alignment horizontal="right"/>
    </xf>
    <xf numFmtId="171" fontId="5" fillId="0" borderId="59" xfId="1" applyFont="1" applyBorder="1"/>
    <xf numFmtId="171" fontId="3" fillId="0" borderId="0" xfId="1" applyFont="1" applyBorder="1" applyAlignment="1">
      <alignment horizontal="right"/>
    </xf>
    <xf numFmtId="171" fontId="5" fillId="0" borderId="56" xfId="1" applyFont="1" applyBorder="1"/>
    <xf numFmtId="171" fontId="3" fillId="0" borderId="54" xfId="1" applyFont="1" applyBorder="1"/>
    <xf numFmtId="171" fontId="3" fillId="0" borderId="60" xfId="1" applyFont="1" applyBorder="1"/>
    <xf numFmtId="171" fontId="3" fillId="0" borderId="0" xfId="1" applyFont="1"/>
    <xf numFmtId="171" fontId="3" fillId="0" borderId="0" xfId="0" applyNumberFormat="1" applyFont="1"/>
    <xf numFmtId="0" fontId="10" fillId="0" borderId="56" xfId="0" applyFont="1" applyBorder="1" applyAlignment="1">
      <alignment horizontal="center"/>
    </xf>
    <xf numFmtId="0" fontId="1" fillId="0" borderId="0" xfId="0" applyFont="1" applyFill="1" applyBorder="1"/>
    <xf numFmtId="1" fontId="3" fillId="0" borderId="0" xfId="0" applyNumberFormat="1" applyFont="1" applyBorder="1" applyAlignment="1">
      <alignment horizontal="center"/>
    </xf>
    <xf numFmtId="0" fontId="3" fillId="0" borderId="40" xfId="0" applyFont="1" applyBorder="1"/>
    <xf numFmtId="0" fontId="3" fillId="0" borderId="33" xfId="0" applyFont="1" applyBorder="1" applyAlignment="1">
      <alignment horizontal="center"/>
    </xf>
    <xf numFmtId="43" fontId="27" fillId="0" borderId="33" xfId="10" applyFont="1" applyFill="1" applyBorder="1" applyAlignment="1" applyProtection="1">
      <alignment horizontal="center" vertical="top"/>
    </xf>
    <xf numFmtId="0" fontId="27" fillId="0" borderId="33" xfId="25" applyNumberFormat="1" applyFont="1" applyFill="1" applyBorder="1" applyAlignment="1" applyProtection="1">
      <alignment horizontal="left" vertical="top" indent="1"/>
    </xf>
    <xf numFmtId="1" fontId="3" fillId="0" borderId="37" xfId="10" applyNumberFormat="1" applyFont="1" applyFill="1" applyBorder="1" applyAlignment="1" applyProtection="1">
      <alignment horizontal="center" wrapText="1"/>
    </xf>
    <xf numFmtId="1" fontId="3" fillId="0" borderId="33" xfId="10" applyNumberFormat="1" applyFont="1" applyFill="1" applyBorder="1" applyAlignment="1" applyProtection="1">
      <alignment horizontal="center" wrapText="1"/>
    </xf>
    <xf numFmtId="43" fontId="28" fillId="0" borderId="33" xfId="10" applyFont="1" applyFill="1" applyBorder="1" applyAlignment="1" applyProtection="1">
      <alignment horizontal="center" vertical="top"/>
    </xf>
    <xf numFmtId="0" fontId="28" fillId="0" borderId="33" xfId="25" applyNumberFormat="1" applyFont="1" applyFill="1" applyBorder="1" applyAlignment="1" applyProtection="1">
      <alignment horizontal="justify" vertical="top"/>
    </xf>
    <xf numFmtId="1" fontId="15" fillId="0" borderId="0" xfId="10" applyNumberFormat="1" applyFont="1" applyFill="1" applyBorder="1" applyAlignment="1" applyProtection="1">
      <alignment horizontal="center" wrapText="1"/>
    </xf>
    <xf numFmtId="0" fontId="5" fillId="0" borderId="36" xfId="0" applyFont="1" applyBorder="1"/>
    <xf numFmtId="0" fontId="3" fillId="0" borderId="43" xfId="0" applyFont="1" applyBorder="1"/>
    <xf numFmtId="1" fontId="3" fillId="0" borderId="0" xfId="10" applyNumberFormat="1" applyFont="1" applyFill="1" applyBorder="1" applyAlignment="1" applyProtection="1">
      <alignment horizontal="center" wrapText="1"/>
    </xf>
    <xf numFmtId="1" fontId="3" fillId="0" borderId="43" xfId="10" applyNumberFormat="1" applyFont="1" applyFill="1" applyBorder="1" applyAlignment="1" applyProtection="1">
      <alignment horizontal="center" wrapText="1"/>
    </xf>
    <xf numFmtId="1" fontId="3" fillId="0" borderId="0" xfId="0" applyNumberFormat="1" applyFont="1" applyFill="1" applyBorder="1" applyAlignment="1">
      <alignment horizontal="center"/>
    </xf>
    <xf numFmtId="0" fontId="4" fillId="0" borderId="18" xfId="0" applyFont="1" applyFill="1" applyBorder="1" applyAlignment="1">
      <alignment horizontal="left" indent="1"/>
    </xf>
    <xf numFmtId="0" fontId="3" fillId="0" borderId="18" xfId="0" applyFont="1" applyFill="1" applyBorder="1" applyAlignment="1">
      <alignment horizontal="left" indent="1"/>
    </xf>
    <xf numFmtId="0" fontId="3" fillId="0" borderId="49" xfId="0" applyFont="1" applyBorder="1" applyAlignment="1">
      <alignment horizontal="center"/>
    </xf>
    <xf numFmtId="171" fontId="3" fillId="0" borderId="48" xfId="3" applyFont="1" applyBorder="1"/>
    <xf numFmtId="171" fontId="3" fillId="0" borderId="55" xfId="3" applyFont="1" applyBorder="1"/>
    <xf numFmtId="171" fontId="4" fillId="0" borderId="37" xfId="3" applyFont="1" applyBorder="1" applyAlignment="1">
      <alignment horizontal="center"/>
    </xf>
    <xf numFmtId="171" fontId="4" fillId="0" borderId="56" xfId="3" applyFont="1" applyBorder="1" applyAlignment="1">
      <alignment horizontal="center"/>
    </xf>
    <xf numFmtId="171" fontId="3" fillId="0" borderId="76" xfId="3" applyFont="1" applyBorder="1"/>
    <xf numFmtId="171" fontId="3" fillId="0" borderId="57" xfId="3" applyFont="1" applyBorder="1"/>
    <xf numFmtId="0" fontId="3" fillId="0" borderId="74" xfId="0" applyFont="1" applyBorder="1"/>
    <xf numFmtId="171" fontId="3" fillId="0" borderId="74" xfId="3" applyFont="1" applyBorder="1"/>
    <xf numFmtId="171" fontId="3" fillId="0" borderId="58" xfId="3" applyFont="1" applyBorder="1"/>
    <xf numFmtId="171" fontId="3" fillId="0" borderId="18" xfId="3" applyFont="1" applyBorder="1"/>
    <xf numFmtId="171" fontId="3" fillId="0" borderId="34" xfId="3" applyFont="1" applyBorder="1"/>
    <xf numFmtId="171" fontId="1" fillId="0" borderId="18" xfId="3" applyFont="1" applyBorder="1"/>
    <xf numFmtId="171" fontId="1" fillId="0" borderId="34" xfId="3" applyFont="1" applyBorder="1"/>
    <xf numFmtId="171" fontId="1" fillId="0" borderId="86" xfId="3" applyFont="1" applyBorder="1"/>
    <xf numFmtId="171" fontId="1" fillId="0" borderId="59" xfId="3" applyFont="1" applyBorder="1"/>
    <xf numFmtId="171" fontId="3" fillId="0" borderId="0" xfId="3" applyFont="1" applyBorder="1"/>
    <xf numFmtId="0" fontId="3" fillId="0" borderId="40" xfId="0" applyFont="1" applyBorder="1" applyAlignment="1">
      <alignment horizontal="right"/>
    </xf>
    <xf numFmtId="171" fontId="3" fillId="0" borderId="40" xfId="3" applyFont="1" applyBorder="1" applyAlignment="1">
      <alignment horizontal="right"/>
    </xf>
    <xf numFmtId="171" fontId="3" fillId="0" borderId="59" xfId="3" applyFont="1" applyBorder="1"/>
    <xf numFmtId="171" fontId="3" fillId="0" borderId="85" xfId="3" applyFont="1" applyBorder="1"/>
    <xf numFmtId="0" fontId="3" fillId="0" borderId="53" xfId="0" applyFont="1" applyBorder="1" applyAlignment="1">
      <alignment horizontal="center"/>
    </xf>
    <xf numFmtId="0" fontId="3" fillId="0" borderId="54" xfId="0" applyFont="1" applyBorder="1"/>
    <xf numFmtId="0" fontId="3" fillId="0" borderId="17" xfId="0" applyFont="1" applyFill="1" applyBorder="1" applyAlignment="1">
      <alignment horizontal="center"/>
    </xf>
    <xf numFmtId="2" fontId="3" fillId="0" borderId="36" xfId="0" applyNumberFormat="1" applyFont="1" applyBorder="1" applyAlignment="1">
      <alignment horizontal="center"/>
    </xf>
    <xf numFmtId="172" fontId="3" fillId="0" borderId="0" xfId="0" applyNumberFormat="1" applyFont="1" applyFill="1" applyBorder="1" applyAlignment="1">
      <alignment horizontal="center"/>
    </xf>
    <xf numFmtId="0" fontId="1" fillId="0" borderId="47" xfId="0" applyFont="1" applyFill="1" applyBorder="1" applyAlignment="1">
      <alignment horizontal="center"/>
    </xf>
    <xf numFmtId="0" fontId="1" fillId="0" borderId="48" xfId="0" applyFont="1" applyFill="1" applyBorder="1"/>
    <xf numFmtId="0" fontId="29" fillId="0" borderId="48" xfId="0" applyFont="1" applyFill="1" applyBorder="1" applyAlignment="1">
      <alignment horizontal="center"/>
    </xf>
    <xf numFmtId="0" fontId="1" fillId="0" borderId="48" xfId="0" applyFont="1" applyFill="1" applyBorder="1" applyAlignment="1">
      <alignment horizontal="center"/>
    </xf>
    <xf numFmtId="171" fontId="1" fillId="0" borderId="77" xfId="2" applyFont="1" applyFill="1" applyBorder="1"/>
    <xf numFmtId="171" fontId="1" fillId="0" borderId="55" xfId="2" applyFont="1" applyFill="1" applyBorder="1"/>
    <xf numFmtId="0" fontId="29" fillId="0" borderId="0" xfId="0" applyFont="1" applyBorder="1" applyAlignment="1">
      <alignment horizontal="center"/>
    </xf>
    <xf numFmtId="171" fontId="10" fillId="0" borderId="37" xfId="2" applyFont="1" applyBorder="1" applyAlignment="1">
      <alignment horizontal="center"/>
    </xf>
    <xf numFmtId="0" fontId="29" fillId="0" borderId="40" xfId="0" applyFont="1" applyBorder="1" applyAlignment="1">
      <alignment horizontal="center"/>
    </xf>
    <xf numFmtId="171" fontId="1" fillId="0" borderId="76" xfId="2" applyFont="1" applyBorder="1"/>
    <xf numFmtId="0" fontId="1" fillId="0" borderId="57" xfId="0" applyFont="1" applyBorder="1"/>
    <xf numFmtId="0" fontId="29" fillId="0" borderId="0" xfId="0" applyFont="1" applyAlignment="1">
      <alignment horizontal="center"/>
    </xf>
    <xf numFmtId="171" fontId="1" fillId="0" borderId="74" xfId="2" applyFont="1" applyBorder="1"/>
    <xf numFmtId="171" fontId="1" fillId="0" borderId="18" xfId="2" applyFont="1" applyBorder="1"/>
    <xf numFmtId="171" fontId="1" fillId="0" borderId="34" xfId="2" applyFont="1" applyBorder="1"/>
    <xf numFmtId="171" fontId="1" fillId="0" borderId="33" xfId="2" applyFont="1" applyBorder="1"/>
    <xf numFmtId="0" fontId="1" fillId="0" borderId="0" xfId="0" applyFont="1" applyFill="1"/>
    <xf numFmtId="0" fontId="29" fillId="0" borderId="32" xfId="0" applyFont="1" applyFill="1" applyBorder="1" applyAlignment="1">
      <alignment horizontal="center"/>
    </xf>
    <xf numFmtId="0" fontId="29" fillId="0" borderId="18" xfId="0" applyFont="1" applyFill="1" applyBorder="1" applyAlignment="1">
      <alignment horizontal="left"/>
    </xf>
    <xf numFmtId="0" fontId="29" fillId="0" borderId="0" xfId="0" applyFont="1" applyFill="1" applyBorder="1" applyAlignment="1">
      <alignment horizontal="center"/>
    </xf>
    <xf numFmtId="171" fontId="29" fillId="0" borderId="18" xfId="2" applyFont="1" applyFill="1" applyBorder="1"/>
    <xf numFmtId="0" fontId="29" fillId="0" borderId="34" xfId="0" applyFont="1" applyFill="1" applyBorder="1"/>
    <xf numFmtId="171" fontId="29" fillId="0" borderId="34" xfId="2" applyFont="1" applyFill="1" applyBorder="1"/>
    <xf numFmtId="3" fontId="29" fillId="0" borderId="0" xfId="0" applyNumberFormat="1" applyFont="1" applyFill="1" applyBorder="1" applyAlignment="1">
      <alignment horizontal="center"/>
    </xf>
    <xf numFmtId="171" fontId="1" fillId="0" borderId="18" xfId="2" applyFont="1" applyFill="1" applyBorder="1"/>
    <xf numFmtId="171" fontId="1" fillId="0" borderId="34" xfId="2" applyFont="1" applyFill="1" applyBorder="1"/>
    <xf numFmtId="1" fontId="29" fillId="0" borderId="0" xfId="0" applyNumberFormat="1" applyFont="1" applyFill="1" applyBorder="1" applyAlignment="1">
      <alignment horizontal="center"/>
    </xf>
    <xf numFmtId="0" fontId="1" fillId="0" borderId="52" xfId="0" applyFont="1" applyFill="1" applyBorder="1" applyAlignment="1">
      <alignment horizontal="center"/>
    </xf>
    <xf numFmtId="0" fontId="1" fillId="0" borderId="46" xfId="0" applyFont="1" applyFill="1" applyBorder="1"/>
    <xf numFmtId="0" fontId="29" fillId="0" borderId="46" xfId="0" applyFont="1" applyFill="1" applyBorder="1" applyAlignment="1">
      <alignment horizontal="center"/>
    </xf>
    <xf numFmtId="0" fontId="1" fillId="0" borderId="46" xfId="0" applyFont="1" applyFill="1" applyBorder="1" applyAlignment="1">
      <alignment horizontal="center"/>
    </xf>
    <xf numFmtId="171" fontId="1" fillId="0" borderId="46" xfId="2" applyFont="1" applyFill="1" applyBorder="1"/>
    <xf numFmtId="171" fontId="1" fillId="0" borderId="58" xfId="2" applyFont="1" applyFill="1" applyBorder="1"/>
    <xf numFmtId="0" fontId="1" fillId="0" borderId="50" xfId="0" applyFont="1" applyFill="1" applyBorder="1" applyAlignment="1">
      <alignment horizontal="center"/>
    </xf>
    <xf numFmtId="0" fontId="1" fillId="0" borderId="40" xfId="0" applyFont="1" applyFill="1" applyBorder="1" applyAlignment="1">
      <alignment horizontal="right"/>
    </xf>
    <xf numFmtId="0" fontId="29" fillId="0" borderId="40" xfId="0" applyFont="1" applyFill="1" applyBorder="1" applyAlignment="1">
      <alignment horizontal="center"/>
    </xf>
    <xf numFmtId="0" fontId="1" fillId="0" borderId="40" xfId="0" applyFont="1" applyFill="1" applyBorder="1" applyAlignment="1">
      <alignment horizontal="center"/>
    </xf>
    <xf numFmtId="171" fontId="1" fillId="0" borderId="40" xfId="2" applyFont="1" applyFill="1" applyBorder="1" applyAlignment="1">
      <alignment horizontal="right"/>
    </xf>
    <xf numFmtId="171" fontId="1" fillId="0" borderId="59" xfId="2" applyFont="1" applyFill="1" applyBorder="1"/>
    <xf numFmtId="171" fontId="1" fillId="0" borderId="0" xfId="2" applyFont="1" applyFill="1" applyBorder="1"/>
    <xf numFmtId="171" fontId="1" fillId="0" borderId="85" xfId="2" applyFont="1" applyFill="1" applyBorder="1"/>
    <xf numFmtId="0" fontId="1" fillId="0" borderId="53" xfId="0" applyFont="1" applyFill="1" applyBorder="1" applyAlignment="1">
      <alignment horizontal="left"/>
    </xf>
    <xf numFmtId="172" fontId="29" fillId="0" borderId="54" xfId="0" applyNumberFormat="1" applyFont="1" applyFill="1" applyBorder="1" applyAlignment="1">
      <alignment horizontal="center"/>
    </xf>
    <xf numFmtId="0" fontId="1" fillId="0" borderId="54" xfId="0" applyFont="1" applyFill="1" applyBorder="1" applyAlignment="1">
      <alignment horizontal="center"/>
    </xf>
    <xf numFmtId="171" fontId="1" fillId="0" borderId="54" xfId="2" applyFont="1" applyFill="1" applyBorder="1"/>
    <xf numFmtId="171" fontId="1" fillId="0" borderId="60" xfId="2" applyFont="1" applyFill="1" applyBorder="1"/>
    <xf numFmtId="172" fontId="3" fillId="0" borderId="54" xfId="0" applyNumberFormat="1" applyFont="1" applyBorder="1" applyAlignment="1">
      <alignment horizontal="center"/>
    </xf>
    <xf numFmtId="0" fontId="4" fillId="0" borderId="74" xfId="0" applyFont="1" applyBorder="1" applyAlignment="1">
      <alignment horizontal="center"/>
    </xf>
    <xf numFmtId="0" fontId="3" fillId="0" borderId="75" xfId="0" applyFont="1" applyBorder="1" applyAlignment="1">
      <alignment horizontal="center" vertical="center"/>
    </xf>
    <xf numFmtId="171" fontId="3" fillId="0" borderId="74" xfId="1" applyFont="1" applyFill="1" applyBorder="1" applyAlignment="1" applyProtection="1"/>
    <xf numFmtId="0" fontId="4" fillId="0" borderId="33" xfId="20" applyFont="1" applyBorder="1" applyAlignment="1">
      <alignment horizontal="left" indent="1"/>
    </xf>
    <xf numFmtId="4" fontId="3" fillId="0" borderId="18" xfId="0" applyNumberFormat="1" applyFont="1" applyBorder="1"/>
    <xf numFmtId="0" fontId="3" fillId="0" borderId="33" xfId="20" applyFont="1" applyBorder="1" applyAlignment="1">
      <alignment horizontal="left" indent="1"/>
    </xf>
    <xf numFmtId="0" fontId="4" fillId="0" borderId="36" xfId="0" applyFont="1" applyFill="1" applyBorder="1" applyAlignment="1">
      <alignment horizontal="left" indent="1"/>
    </xf>
    <xf numFmtId="0" fontId="3" fillId="0" borderId="36" xfId="0" applyFont="1" applyFill="1" applyBorder="1" applyAlignment="1">
      <alignment horizontal="left" indent="1"/>
    </xf>
    <xf numFmtId="0" fontId="3" fillId="0" borderId="36" xfId="0" applyFont="1" applyFill="1" applyBorder="1"/>
    <xf numFmtId="0" fontId="3" fillId="0" borderId="36" xfId="0" applyFont="1" applyBorder="1" applyAlignment="1">
      <alignment horizontal="left"/>
    </xf>
    <xf numFmtId="0" fontId="3" fillId="0" borderId="36" xfId="0" applyFont="1" applyBorder="1" applyAlignment="1">
      <alignment horizontal="left" indent="1"/>
    </xf>
    <xf numFmtId="37" fontId="3" fillId="0" borderId="0" xfId="5" applyNumberFormat="1" applyFont="1" applyFill="1" applyBorder="1" applyAlignment="1" applyProtection="1">
      <alignment horizontal="center"/>
    </xf>
    <xf numFmtId="171" fontId="1" fillId="0" borderId="15" xfId="5" applyFont="1" applyFill="1" applyBorder="1" applyAlignment="1" applyProtection="1"/>
    <xf numFmtId="171" fontId="1" fillId="0" borderId="16" xfId="5" applyFont="1" applyFill="1" applyBorder="1" applyAlignment="1" applyProtection="1"/>
    <xf numFmtId="0" fontId="3" fillId="0" borderId="18" xfId="22" applyFont="1" applyFill="1" applyBorder="1" applyAlignment="1" applyProtection="1">
      <alignment horizontal="center"/>
    </xf>
    <xf numFmtId="0" fontId="4" fillId="0" borderId="18" xfId="22" applyFont="1" applyFill="1" applyBorder="1" applyProtection="1"/>
    <xf numFmtId="0" fontId="3" fillId="0" borderId="18" xfId="22" applyFont="1" applyFill="1" applyBorder="1" applyProtection="1"/>
    <xf numFmtId="0" fontId="5" fillId="0" borderId="33" xfId="0" applyFont="1" applyFill="1" applyBorder="1"/>
    <xf numFmtId="0" fontId="5" fillId="0" borderId="33" xfId="0" applyFont="1" applyFill="1" applyBorder="1" applyAlignment="1"/>
    <xf numFmtId="0" fontId="3" fillId="0" borderId="33" xfId="0" applyFont="1" applyFill="1" applyBorder="1" applyAlignment="1">
      <alignment vertical="center"/>
    </xf>
    <xf numFmtId="0" fontId="3" fillId="0" borderId="70" xfId="0" applyFont="1" applyFill="1" applyBorder="1" applyAlignment="1">
      <alignment horizontal="center"/>
    </xf>
    <xf numFmtId="0" fontId="3" fillId="0" borderId="77" xfId="0" applyFont="1" applyBorder="1"/>
    <xf numFmtId="171" fontId="3" fillId="0" borderId="55" xfId="1" applyFont="1" applyBorder="1"/>
    <xf numFmtId="171" fontId="4" fillId="0" borderId="56" xfId="1" applyFont="1" applyBorder="1" applyAlignment="1">
      <alignment horizontal="center"/>
    </xf>
    <xf numFmtId="0" fontId="3" fillId="0" borderId="76" xfId="0" applyFont="1" applyBorder="1"/>
    <xf numFmtId="171" fontId="3" fillId="0" borderId="57" xfId="1" applyFont="1" applyBorder="1"/>
    <xf numFmtId="171" fontId="3" fillId="0" borderId="58" xfId="1" applyFont="1" applyBorder="1"/>
    <xf numFmtId="0" fontId="4" fillId="0" borderId="18" xfId="0" applyFont="1" applyBorder="1" applyAlignment="1">
      <alignment horizontal="left" indent="1"/>
    </xf>
    <xf numFmtId="43" fontId="3" fillId="0" borderId="18" xfId="13" applyNumberFormat="1" applyFont="1" applyBorder="1"/>
    <xf numFmtId="0" fontId="3" fillId="0" borderId="35" xfId="0" applyFont="1" applyBorder="1"/>
    <xf numFmtId="0" fontId="3" fillId="0" borderId="78" xfId="0" applyFont="1" applyBorder="1" applyAlignment="1">
      <alignment horizontal="center"/>
    </xf>
    <xf numFmtId="0" fontId="3" fillId="0" borderId="51" xfId="0" applyFont="1" applyBorder="1" applyAlignment="1">
      <alignment horizontal="right"/>
    </xf>
    <xf numFmtId="171" fontId="3" fillId="0" borderId="85" xfId="1" applyFont="1" applyBorder="1"/>
    <xf numFmtId="0" fontId="4" fillId="0" borderId="37" xfId="0" applyFont="1" applyBorder="1" applyAlignment="1">
      <alignment horizontal="left" indent="1"/>
    </xf>
    <xf numFmtId="171" fontId="3" fillId="0" borderId="56" xfId="1" applyFont="1" applyBorder="1" applyAlignment="1">
      <alignment horizontal="center"/>
    </xf>
    <xf numFmtId="0" fontId="4" fillId="0" borderId="76" xfId="0" applyFont="1" applyBorder="1" applyAlignment="1">
      <alignment horizontal="center"/>
    </xf>
    <xf numFmtId="171" fontId="4" fillId="0" borderId="57" xfId="1" applyFont="1" applyBorder="1" applyAlignment="1">
      <alignment horizontal="center"/>
    </xf>
    <xf numFmtId="0" fontId="5" fillId="0" borderId="18" xfId="0" applyFont="1" applyBorder="1" applyAlignment="1">
      <alignment horizontal="center"/>
    </xf>
    <xf numFmtId="49" fontId="3" fillId="0" borderId="18" xfId="0" applyNumberFormat="1" applyFont="1" applyBorder="1" applyAlignment="1">
      <alignment horizontal="center"/>
    </xf>
    <xf numFmtId="0" fontId="3" fillId="0" borderId="18" xfId="0" applyFont="1" applyBorder="1" applyAlignment="1">
      <alignment horizontal="center"/>
    </xf>
    <xf numFmtId="2" fontId="3" fillId="0" borderId="18" xfId="0" applyNumberFormat="1" applyFont="1" applyBorder="1" applyAlignment="1">
      <alignment horizontal="center"/>
    </xf>
    <xf numFmtId="0" fontId="3" fillId="0" borderId="86" xfId="0" applyFont="1" applyBorder="1"/>
    <xf numFmtId="171" fontId="3" fillId="0" borderId="56" xfId="1" applyFont="1" applyBorder="1"/>
    <xf numFmtId="171" fontId="3" fillId="0" borderId="60" xfId="3" applyFont="1" applyBorder="1"/>
    <xf numFmtId="0" fontId="3" fillId="0" borderId="87" xfId="0" applyFont="1" applyBorder="1" applyAlignment="1">
      <alignment horizontal="center"/>
    </xf>
    <xf numFmtId="0" fontId="30" fillId="0" borderId="0" xfId="0" applyFont="1" applyAlignment="1">
      <alignment horizontal="center" vertical="center"/>
    </xf>
    <xf numFmtId="0" fontId="29" fillId="0" borderId="47" xfId="0" applyFont="1" applyBorder="1" applyAlignment="1">
      <alignment horizontal="center" vertical="center"/>
    </xf>
    <xf numFmtId="0" fontId="0" fillId="0" borderId="48" xfId="0" applyBorder="1"/>
    <xf numFmtId="0" fontId="0" fillId="0" borderId="77" xfId="0" applyBorder="1"/>
    <xf numFmtId="0" fontId="0" fillId="0" borderId="55" xfId="0" applyBorder="1"/>
    <xf numFmtId="0" fontId="0" fillId="0" borderId="35" xfId="0" applyBorder="1" applyAlignment="1">
      <alignment horizontal="center"/>
    </xf>
    <xf numFmtId="0" fontId="0" fillId="0" borderId="0" xfId="0" applyBorder="1"/>
    <xf numFmtId="0" fontId="29" fillId="0" borderId="0" xfId="0" applyFont="1" applyBorder="1" applyAlignment="1">
      <alignment vertical="center"/>
    </xf>
    <xf numFmtId="0" fontId="29" fillId="0" borderId="37" xfId="0" applyFont="1" applyBorder="1" applyAlignment="1">
      <alignment vertical="center"/>
    </xf>
    <xf numFmtId="0" fontId="0" fillId="0" borderId="56" xfId="0" applyBorder="1"/>
    <xf numFmtId="0" fontId="32" fillId="0" borderId="50" xfId="0" applyFont="1" applyBorder="1" applyAlignment="1">
      <alignment horizontal="center" vertical="center"/>
    </xf>
    <xf numFmtId="0" fontId="0" fillId="0" borderId="40" xfId="0" applyBorder="1"/>
    <xf numFmtId="0" fontId="0" fillId="0" borderId="76" xfId="0" applyBorder="1"/>
    <xf numFmtId="0" fontId="0" fillId="0" borderId="57" xfId="0" applyBorder="1"/>
    <xf numFmtId="0" fontId="32" fillId="0" borderId="35" xfId="0" applyFont="1" applyBorder="1" applyAlignment="1">
      <alignment horizontal="center" vertical="center"/>
    </xf>
    <xf numFmtId="0" fontId="0" fillId="0" borderId="78" xfId="0" applyBorder="1"/>
    <xf numFmtId="0" fontId="0" fillId="0" borderId="74" xfId="0" applyBorder="1"/>
    <xf numFmtId="0" fontId="0" fillId="0" borderId="37" xfId="0" applyBorder="1"/>
    <xf numFmtId="0" fontId="0" fillId="0" borderId="18" xfId="0" applyBorder="1"/>
    <xf numFmtId="0" fontId="29" fillId="0" borderId="37" xfId="0" applyFont="1" applyBorder="1" applyAlignment="1">
      <alignment vertical="center" wrapText="1"/>
    </xf>
    <xf numFmtId="0" fontId="29" fillId="0" borderId="0" xfId="0" applyFont="1" applyBorder="1" applyAlignment="1">
      <alignment vertical="center" wrapText="1"/>
    </xf>
    <xf numFmtId="0" fontId="29" fillId="0" borderId="18" xfId="0" applyFont="1" applyBorder="1" applyAlignment="1">
      <alignment vertical="center" wrapText="1"/>
    </xf>
    <xf numFmtId="0" fontId="29" fillId="0" borderId="56" xfId="0" applyFont="1" applyBorder="1" applyAlignment="1">
      <alignment vertical="center" wrapText="1"/>
    </xf>
    <xf numFmtId="0" fontId="29" fillId="0" borderId="0" xfId="0" applyFont="1" applyAlignment="1">
      <alignment vertical="center" wrapText="1"/>
    </xf>
    <xf numFmtId="0" fontId="29" fillId="0" borderId="0" xfId="0" applyFont="1" applyBorder="1" applyAlignment="1">
      <alignment horizontal="left" vertical="center"/>
    </xf>
    <xf numFmtId="0" fontId="29" fillId="0" borderId="18" xfId="0" applyFont="1" applyBorder="1" applyAlignment="1">
      <alignment vertical="center"/>
    </xf>
    <xf numFmtId="0" fontId="0" fillId="0" borderId="56" xfId="0" applyBorder="1" applyAlignment="1">
      <alignment horizontal="left"/>
    </xf>
    <xf numFmtId="0" fontId="0" fillId="0" borderId="37" xfId="0" applyBorder="1" applyAlignment="1">
      <alignment horizontal="left"/>
    </xf>
    <xf numFmtId="0" fontId="0" fillId="0" borderId="0" xfId="0" applyBorder="1" applyAlignment="1">
      <alignment horizontal="left"/>
    </xf>
    <xf numFmtId="0" fontId="0" fillId="0" borderId="18" xfId="0" applyBorder="1" applyAlignment="1">
      <alignment horizontal="left"/>
    </xf>
    <xf numFmtId="0" fontId="29" fillId="0" borderId="56" xfId="0" applyFont="1" applyBorder="1" applyAlignment="1">
      <alignment vertical="center"/>
    </xf>
    <xf numFmtId="0" fontId="29" fillId="0" borderId="35" xfId="0" applyFont="1" applyBorder="1" applyAlignment="1">
      <alignment horizontal="center" vertical="center"/>
    </xf>
    <xf numFmtId="0" fontId="0" fillId="0" borderId="86" xfId="0" applyBorder="1"/>
    <xf numFmtId="0" fontId="0" fillId="0" borderId="52" xfId="0" applyBorder="1" applyAlignment="1">
      <alignment horizontal="center"/>
    </xf>
    <xf numFmtId="0" fontId="0" fillId="0" borderId="46" xfId="0" applyBorder="1"/>
    <xf numFmtId="0" fontId="29" fillId="0" borderId="46" xfId="0" applyFont="1" applyBorder="1" applyAlignment="1">
      <alignment vertical="center"/>
    </xf>
    <xf numFmtId="0" fontId="0" fillId="0" borderId="58" xfId="0" applyBorder="1"/>
    <xf numFmtId="0" fontId="29" fillId="0" borderId="50" xfId="0" applyFont="1" applyBorder="1" applyAlignment="1">
      <alignment horizontal="center" vertical="center"/>
    </xf>
    <xf numFmtId="0" fontId="29" fillId="0" borderId="40" xfId="0" applyFont="1" applyBorder="1" applyAlignment="1">
      <alignment vertical="center"/>
    </xf>
    <xf numFmtId="0" fontId="29" fillId="0" borderId="40" xfId="0" applyFont="1" applyBorder="1" applyAlignment="1">
      <alignment horizontal="right" vertical="center"/>
    </xf>
    <xf numFmtId="0" fontId="0" fillId="0" borderId="59" xfId="0" applyBorder="1"/>
    <xf numFmtId="0" fontId="0" fillId="0" borderId="53" xfId="0" applyBorder="1" applyAlignment="1">
      <alignment horizontal="center"/>
    </xf>
    <xf numFmtId="0" fontId="29" fillId="0" borderId="54" xfId="0" applyFont="1" applyBorder="1" applyAlignment="1">
      <alignment horizontal="left" vertical="center"/>
    </xf>
    <xf numFmtId="0" fontId="0" fillId="0" borderId="54" xfId="0" applyBorder="1"/>
    <xf numFmtId="0" fontId="29" fillId="0" borderId="54" xfId="0" applyFont="1" applyBorder="1" applyAlignment="1">
      <alignment vertical="center"/>
    </xf>
    <xf numFmtId="0" fontId="29" fillId="0" borderId="54" xfId="0" applyFont="1" applyBorder="1"/>
    <xf numFmtId="0" fontId="0" fillId="0" borderId="60" xfId="0" applyBorder="1"/>
    <xf numFmtId="0" fontId="33" fillId="0" borderId="37" xfId="0" applyFont="1" applyBorder="1" applyAlignment="1">
      <alignment horizontal="left" vertical="center"/>
    </xf>
    <xf numFmtId="0" fontId="0" fillId="0" borderId="34" xfId="0" applyBorder="1"/>
    <xf numFmtId="0" fontId="33" fillId="0" borderId="37" xfId="0" applyFont="1" applyBorder="1" applyAlignment="1">
      <alignment vertical="center"/>
    </xf>
    <xf numFmtId="0" fontId="0" fillId="0" borderId="75" xfId="0" applyBorder="1"/>
    <xf numFmtId="0" fontId="0" fillId="0" borderId="33" xfId="0" applyBorder="1"/>
    <xf numFmtId="0" fontId="29" fillId="0" borderId="33" xfId="0" applyFont="1" applyBorder="1" applyAlignment="1">
      <alignment vertical="center"/>
    </xf>
    <xf numFmtId="0" fontId="32" fillId="0" borderId="37" xfId="0" applyFont="1" applyBorder="1" applyAlignment="1">
      <alignment vertical="center"/>
    </xf>
    <xf numFmtId="0" fontId="34" fillId="0" borderId="35" xfId="0" applyFont="1" applyBorder="1" applyAlignment="1">
      <alignment horizontal="center" vertical="center"/>
    </xf>
    <xf numFmtId="0" fontId="0" fillId="0" borderId="51" xfId="0" applyBorder="1"/>
    <xf numFmtId="0" fontId="29" fillId="0" borderId="37" xfId="0" applyFont="1" applyBorder="1" applyAlignment="1">
      <alignment horizontal="left" vertical="center"/>
    </xf>
    <xf numFmtId="0" fontId="0" fillId="0" borderId="85" xfId="0" applyBorder="1"/>
    <xf numFmtId="0" fontId="0" fillId="0" borderId="37" xfId="0" applyBorder="1" applyAlignment="1">
      <alignment horizontal="center"/>
    </xf>
    <xf numFmtId="0" fontId="33" fillId="0" borderId="0" xfId="0" applyFont="1" applyBorder="1" applyAlignment="1">
      <alignment vertical="center"/>
    </xf>
    <xf numFmtId="2" fontId="29" fillId="0" borderId="54" xfId="0" applyNumberFormat="1" applyFont="1" applyBorder="1"/>
    <xf numFmtId="171" fontId="25" fillId="0" borderId="56" xfId="1" applyFont="1" applyBorder="1"/>
    <xf numFmtId="0" fontId="29" fillId="0" borderId="37" xfId="0" applyFont="1" applyBorder="1"/>
    <xf numFmtId="0" fontId="29" fillId="0" borderId="0" xfId="0" applyFont="1" applyBorder="1"/>
    <xf numFmtId="0" fontId="29" fillId="0" borderId="33" xfId="0" applyFont="1" applyBorder="1"/>
    <xf numFmtId="0" fontId="29" fillId="0" borderId="18" xfId="0" applyFont="1" applyBorder="1"/>
    <xf numFmtId="0" fontId="29" fillId="0" borderId="56" xfId="0" applyFont="1" applyBorder="1"/>
    <xf numFmtId="0" fontId="29" fillId="0" borderId="0" xfId="0" applyFont="1"/>
    <xf numFmtId="171" fontId="29" fillId="0" borderId="56" xfId="1" applyFont="1" applyBorder="1"/>
    <xf numFmtId="0" fontId="33" fillId="0" borderId="35" xfId="0" applyFont="1" applyBorder="1" applyAlignment="1">
      <alignment horizontal="center" vertical="center"/>
    </xf>
    <xf numFmtId="0" fontId="29" fillId="0" borderId="74" xfId="0" applyFont="1" applyBorder="1" applyAlignment="1">
      <alignment vertical="center"/>
    </xf>
    <xf numFmtId="0" fontId="33" fillId="0" borderId="37" xfId="0" applyFont="1" applyBorder="1"/>
    <xf numFmtId="0" fontId="35" fillId="0" borderId="37" xfId="0" applyFont="1" applyBorder="1"/>
    <xf numFmtId="0" fontId="36" fillId="0" borderId="37" xfId="0" applyFont="1" applyBorder="1" applyAlignment="1">
      <alignment horizontal="left" vertical="center"/>
    </xf>
    <xf numFmtId="0" fontId="36" fillId="0" borderId="0" xfId="0" applyFont="1" applyBorder="1" applyAlignment="1">
      <alignment horizontal="left" vertical="center"/>
    </xf>
    <xf numFmtId="0" fontId="36" fillId="0" borderId="33" xfId="0" applyFont="1" applyBorder="1" applyAlignment="1">
      <alignment horizontal="left" vertical="center"/>
    </xf>
    <xf numFmtId="0" fontId="36" fillId="0" borderId="37" xfId="0" applyFont="1" applyBorder="1" applyAlignment="1">
      <alignment horizontal="left" vertical="center" wrapText="1"/>
    </xf>
    <xf numFmtId="0" fontId="36" fillId="0" borderId="0" xfId="0" applyFont="1" applyBorder="1" applyAlignment="1">
      <alignment horizontal="left" vertical="center" wrapText="1"/>
    </xf>
    <xf numFmtId="0" fontId="36" fillId="0" borderId="33" xfId="0" applyFont="1" applyBorder="1" applyAlignment="1">
      <alignment horizontal="left" vertical="center" wrapText="1"/>
    </xf>
    <xf numFmtId="0" fontId="0" fillId="0" borderId="0" xfId="0" applyAlignment="1">
      <alignment horizontal="center"/>
    </xf>
    <xf numFmtId="0" fontId="29" fillId="0" borderId="35" xfId="0" applyFont="1" applyBorder="1" applyAlignment="1">
      <alignment horizontal="center"/>
    </xf>
    <xf numFmtId="0" fontId="29" fillId="0" borderId="33" xfId="0" applyFont="1" applyBorder="1" applyAlignment="1">
      <alignment horizontal="left" vertical="center"/>
    </xf>
    <xf numFmtId="0" fontId="32" fillId="0" borderId="37" xfId="0" applyFont="1" applyBorder="1" applyAlignment="1">
      <alignment horizontal="left" vertical="center"/>
    </xf>
    <xf numFmtId="0" fontId="32" fillId="0" borderId="0" xfId="0" applyFont="1" applyBorder="1" applyAlignment="1">
      <alignment horizontal="left" vertical="center"/>
    </xf>
    <xf numFmtId="0" fontId="32" fillId="0" borderId="33" xfId="0" applyFont="1" applyBorder="1" applyAlignment="1">
      <alignment horizontal="left" vertical="center"/>
    </xf>
    <xf numFmtId="0" fontId="32" fillId="0" borderId="33" xfId="0" applyFont="1" applyBorder="1" applyAlignment="1">
      <alignment horizontal="left" vertical="center" wrapText="1"/>
    </xf>
    <xf numFmtId="0" fontId="32" fillId="0" borderId="0" xfId="0" applyFont="1" applyBorder="1" applyAlignment="1">
      <alignment horizontal="left" vertical="center" wrapText="1"/>
    </xf>
    <xf numFmtId="0" fontId="32" fillId="0" borderId="35" xfId="0" applyFont="1" applyBorder="1" applyAlignment="1">
      <alignment horizontal="justify" vertical="center"/>
    </xf>
    <xf numFmtId="0" fontId="32" fillId="0" borderId="37" xfId="0" applyFont="1" applyBorder="1" applyAlignment="1">
      <alignment horizontal="left" vertical="center" wrapText="1"/>
    </xf>
    <xf numFmtId="0" fontId="19" fillId="0" borderId="37" xfId="0" applyFont="1" applyBorder="1" applyAlignment="1">
      <alignment horizontal="left" vertical="center"/>
    </xf>
    <xf numFmtId="0" fontId="27" fillId="0" borderId="0" xfId="0" applyFont="1" applyAlignment="1">
      <alignment vertical="center"/>
    </xf>
    <xf numFmtId="0" fontId="37" fillId="0" borderId="0" xfId="0" applyFont="1" applyAlignment="1">
      <alignment vertical="center"/>
    </xf>
    <xf numFmtId="0" fontId="28" fillId="0" borderId="0" xfId="0" applyFont="1" applyAlignment="1">
      <alignment horizontal="center" vertical="center"/>
    </xf>
    <xf numFmtId="0" fontId="37" fillId="0" borderId="0" xfId="0" applyFont="1" applyAlignment="1">
      <alignment horizontal="center" vertical="center"/>
    </xf>
    <xf numFmtId="0" fontId="0" fillId="0" borderId="0" xfId="0" applyAlignment="1">
      <alignment wrapText="1"/>
    </xf>
    <xf numFmtId="0" fontId="30" fillId="0" borderId="0" xfId="0" applyFont="1" applyAlignment="1">
      <alignment horizontal="left" vertical="center" indent="15"/>
    </xf>
    <xf numFmtId="0" fontId="39" fillId="0" borderId="0" xfId="0" applyFont="1" applyAlignment="1">
      <alignment horizontal="center" vertical="center"/>
    </xf>
    <xf numFmtId="0" fontId="28" fillId="0" borderId="0" xfId="0" applyFont="1"/>
    <xf numFmtId="0" fontId="37" fillId="0" borderId="0" xfId="0" applyFont="1"/>
    <xf numFmtId="0" fontId="28" fillId="0" borderId="0" xfId="0" applyFont="1" applyAlignment="1">
      <alignment horizontal="center"/>
    </xf>
    <xf numFmtId="0" fontId="37" fillId="0" borderId="0" xfId="0" applyFont="1" applyAlignment="1">
      <alignment horizontal="center"/>
    </xf>
    <xf numFmtId="0" fontId="40" fillId="0" borderId="0" xfId="0" applyFont="1"/>
    <xf numFmtId="0" fontId="28" fillId="0" borderId="0" xfId="0" applyFont="1" applyAlignment="1">
      <alignment horizontal="justify" vertical="center"/>
    </xf>
    <xf numFmtId="0" fontId="28" fillId="0" borderId="0" xfId="0" applyFont="1" applyAlignment="1">
      <alignment horizontal="left" vertical="center"/>
    </xf>
    <xf numFmtId="0" fontId="40" fillId="0" borderId="0" xfId="0" applyFont="1" applyAlignment="1">
      <alignment horizontal="center"/>
    </xf>
    <xf numFmtId="0" fontId="41" fillId="0" borderId="0" xfId="0" applyFont="1" applyAlignment="1">
      <alignment horizontal="justify" vertical="center"/>
    </xf>
    <xf numFmtId="0" fontId="32" fillId="0" borderId="0" xfId="0" applyFont="1" applyBorder="1"/>
    <xf numFmtId="2" fontId="29" fillId="0" borderId="0" xfId="0" applyNumberFormat="1" applyFont="1" applyBorder="1"/>
    <xf numFmtId="0" fontId="30" fillId="0" borderId="0" xfId="0" applyFont="1" applyAlignment="1">
      <alignment horizontal="center" vertical="center" wrapText="1"/>
    </xf>
    <xf numFmtId="0" fontId="30" fillId="0" borderId="0" xfId="0" applyFont="1" applyAlignment="1">
      <alignment horizontal="center" vertical="center" wrapText="1"/>
    </xf>
    <xf numFmtId="0" fontId="30" fillId="0" borderId="0" xfId="0" applyFont="1" applyAlignment="1">
      <alignment horizontal="center" vertical="center"/>
    </xf>
    <xf numFmtId="0" fontId="38" fillId="0" borderId="0" xfId="0" applyFont="1" applyAlignment="1">
      <alignment horizontal="center" vertical="center"/>
    </xf>
    <xf numFmtId="0" fontId="37" fillId="0" borderId="0" xfId="0" applyFont="1" applyAlignment="1">
      <alignment horizontal="center" vertical="center"/>
    </xf>
    <xf numFmtId="0" fontId="31" fillId="0" borderId="0" xfId="0" applyFont="1" applyAlignment="1">
      <alignment horizontal="center" vertical="center"/>
    </xf>
    <xf numFmtId="0" fontId="29" fillId="0" borderId="37" xfId="0" applyFont="1" applyBorder="1" applyAlignment="1">
      <alignment horizontal="left" vertical="center" wrapText="1"/>
    </xf>
    <xf numFmtId="0" fontId="29" fillId="0" borderId="0" xfId="0" applyFont="1" applyBorder="1" applyAlignment="1">
      <alignment horizontal="left" vertical="center" wrapText="1"/>
    </xf>
    <xf numFmtId="0" fontId="29" fillId="0" borderId="33" xfId="0" applyFont="1" applyBorder="1" applyAlignment="1">
      <alignment horizontal="left" vertical="center" wrapText="1"/>
    </xf>
    <xf numFmtId="0" fontId="32" fillId="0" borderId="37" xfId="0" applyFont="1" applyBorder="1" applyAlignment="1">
      <alignment horizontal="left" vertical="center"/>
    </xf>
    <xf numFmtId="0" fontId="32" fillId="0" borderId="0" xfId="0" applyFont="1" applyBorder="1" applyAlignment="1">
      <alignment horizontal="left" vertical="center"/>
    </xf>
    <xf numFmtId="0" fontId="32" fillId="0" borderId="33" xfId="0" applyFont="1" applyBorder="1" applyAlignment="1">
      <alignment horizontal="left" vertical="center"/>
    </xf>
    <xf numFmtId="0" fontId="29" fillId="0" borderId="37" xfId="0" applyFont="1" applyBorder="1" applyAlignment="1">
      <alignment horizontal="left" vertical="center"/>
    </xf>
    <xf numFmtId="0" fontId="29" fillId="0" borderId="0" xfId="0" applyFont="1" applyBorder="1" applyAlignment="1">
      <alignment horizontal="left" vertical="center"/>
    </xf>
    <xf numFmtId="0" fontId="29" fillId="0" borderId="33" xfId="0" applyFont="1" applyBorder="1" applyAlignment="1">
      <alignment horizontal="left" vertical="center"/>
    </xf>
    <xf numFmtId="0" fontId="36" fillId="0" borderId="37" xfId="0" applyFont="1" applyBorder="1" applyAlignment="1">
      <alignment horizontal="left" vertical="center" wrapText="1"/>
    </xf>
    <xf numFmtId="0" fontId="36" fillId="0" borderId="0" xfId="0" applyFont="1" applyBorder="1" applyAlignment="1">
      <alignment horizontal="left" vertical="center" wrapText="1"/>
    </xf>
    <xf numFmtId="0" fontId="36" fillId="0" borderId="33" xfId="0" applyFont="1" applyBorder="1" applyAlignment="1">
      <alignment horizontal="left" vertical="center" wrapText="1"/>
    </xf>
    <xf numFmtId="0" fontId="32" fillId="0" borderId="37" xfId="0" applyFont="1" applyBorder="1" applyAlignment="1">
      <alignment horizontal="left" vertical="center" wrapText="1"/>
    </xf>
    <xf numFmtId="0" fontId="32" fillId="0" borderId="0" xfId="0" applyFont="1" applyBorder="1" applyAlignment="1">
      <alignment horizontal="left" vertical="center" wrapText="1"/>
    </xf>
    <xf numFmtId="0" fontId="32" fillId="0" borderId="33" xfId="0" applyFont="1" applyBorder="1" applyAlignment="1">
      <alignment horizontal="left" vertical="center" wrapText="1"/>
    </xf>
    <xf numFmtId="0" fontId="36" fillId="0" borderId="37" xfId="0" applyFont="1" applyBorder="1" applyAlignment="1">
      <alignment horizontal="left" vertical="center"/>
    </xf>
    <xf numFmtId="0" fontId="36" fillId="0" borderId="0" xfId="0" applyFont="1" applyBorder="1" applyAlignment="1">
      <alignment horizontal="left" vertical="center"/>
    </xf>
    <xf numFmtId="0" fontId="36" fillId="0" borderId="33" xfId="0" applyFont="1" applyBorder="1" applyAlignment="1">
      <alignment horizontal="left" vertical="center"/>
    </xf>
    <xf numFmtId="0" fontId="29" fillId="0" borderId="37" xfId="0" applyFont="1" applyBorder="1" applyAlignment="1">
      <alignment horizontal="center" vertical="center"/>
    </xf>
    <xf numFmtId="0" fontId="29" fillId="0" borderId="0" xfId="0" applyFont="1" applyBorder="1" applyAlignment="1">
      <alignment horizontal="center" vertical="center"/>
    </xf>
    <xf numFmtId="0" fontId="29" fillId="0" borderId="33" xfId="0" applyFont="1" applyBorder="1" applyAlignment="1">
      <alignment horizontal="center" vertical="center"/>
    </xf>
    <xf numFmtId="0" fontId="19" fillId="0" borderId="37" xfId="0" applyFont="1" applyBorder="1" applyAlignment="1">
      <alignment horizontal="left" vertical="center"/>
    </xf>
    <xf numFmtId="0" fontId="33" fillId="0" borderId="37" xfId="0" applyFont="1" applyBorder="1" applyAlignment="1">
      <alignment horizontal="left" vertical="center"/>
    </xf>
    <xf numFmtId="0" fontId="33" fillId="0" borderId="0" xfId="0" applyFont="1" applyBorder="1" applyAlignment="1">
      <alignment horizontal="left" vertical="center"/>
    </xf>
    <xf numFmtId="0" fontId="4" fillId="0" borderId="16" xfId="0" applyFont="1" applyBorder="1" applyAlignment="1">
      <alignment horizontal="center"/>
    </xf>
    <xf numFmtId="0" fontId="3" fillId="0" borderId="15" xfId="0" applyFont="1" applyBorder="1" applyAlignment="1">
      <alignment horizontal="center"/>
    </xf>
    <xf numFmtId="2" fontId="3" fillId="0" borderId="15" xfId="0" applyNumberFormat="1" applyFont="1" applyBorder="1" applyAlignment="1">
      <alignment horizontal="center"/>
    </xf>
    <xf numFmtId="0" fontId="3" fillId="4" borderId="6" xfId="0" applyFont="1" applyFill="1" applyBorder="1" applyAlignment="1">
      <alignment horizontal="center"/>
    </xf>
    <xf numFmtId="0" fontId="3" fillId="4" borderId="43" xfId="0" applyFont="1" applyFill="1" applyBorder="1" applyAlignment="1">
      <alignment horizontal="center"/>
    </xf>
    <xf numFmtId="4" fontId="3" fillId="0" borderId="15" xfId="0" applyNumberFormat="1" applyFont="1" applyBorder="1" applyAlignment="1">
      <alignment horizontal="center"/>
    </xf>
    <xf numFmtId="0" fontId="10" fillId="0" borderId="37" xfId="0" applyFont="1" applyBorder="1" applyAlignment="1">
      <alignment horizontal="center"/>
    </xf>
    <xf numFmtId="0" fontId="10" fillId="0" borderId="56" xfId="0" applyFont="1" applyBorder="1" applyAlignment="1">
      <alignment horizontal="center"/>
    </xf>
    <xf numFmtId="0" fontId="10" fillId="0" borderId="76" xfId="0" applyFont="1" applyBorder="1" applyAlignment="1">
      <alignment horizontal="center"/>
    </xf>
    <xf numFmtId="0" fontId="1" fillId="0" borderId="57" xfId="0" applyFont="1" applyBorder="1" applyAlignment="1">
      <alignment horizontal="center"/>
    </xf>
    <xf numFmtId="0" fontId="1" fillId="0" borderId="56" xfId="0" applyFont="1" applyBorder="1" applyAlignment="1">
      <alignment horizontal="center"/>
    </xf>
    <xf numFmtId="0" fontId="10" fillId="0" borderId="57" xfId="0" applyFont="1" applyBorder="1" applyAlignment="1">
      <alignment horizontal="center"/>
    </xf>
    <xf numFmtId="0" fontId="10" fillId="0" borderId="76" xfId="22" applyFont="1" applyBorder="1" applyAlignment="1">
      <alignment horizontal="center"/>
    </xf>
    <xf numFmtId="0" fontId="10" fillId="0" borderId="57" xfId="22" applyFont="1" applyBorder="1" applyAlignment="1">
      <alignment horizontal="center"/>
    </xf>
    <xf numFmtId="0" fontId="10" fillId="0" borderId="37" xfId="22" applyFont="1" applyBorder="1" applyAlignment="1">
      <alignment horizontal="center"/>
    </xf>
    <xf numFmtId="0" fontId="10" fillId="0" borderId="56" xfId="22" applyFont="1" applyBorder="1" applyAlignment="1">
      <alignment horizontal="center"/>
    </xf>
    <xf numFmtId="0" fontId="10" fillId="0" borderId="0" xfId="0" applyFont="1" applyBorder="1" applyAlignment="1">
      <alignment horizontal="center"/>
    </xf>
    <xf numFmtId="0" fontId="4" fillId="0" borderId="0" xfId="0" applyFont="1" applyBorder="1" applyAlignment="1">
      <alignment horizontal="center" wrapText="1"/>
    </xf>
    <xf numFmtId="0" fontId="3" fillId="0" borderId="0" xfId="0" applyFont="1" applyAlignment="1">
      <alignment wrapText="1"/>
    </xf>
    <xf numFmtId="0" fontId="3" fillId="0" borderId="33" xfId="0" applyFont="1" applyBorder="1" applyAlignment="1">
      <alignment wrapText="1"/>
    </xf>
  </cellXfs>
  <cellStyles count="26">
    <cellStyle name="Comma" xfId="1" builtinId="3"/>
    <cellStyle name="Comma 10 2" xfId="2"/>
    <cellStyle name="Comma 11" xfId="3"/>
    <cellStyle name="Comma 11 2" xfId="4"/>
    <cellStyle name="Comma 2" xfId="5"/>
    <cellStyle name="Comma 2 2 2" xfId="6"/>
    <cellStyle name="Comma 2 2 2 2" xfId="7"/>
    <cellStyle name="Comma 2 2 3" xfId="8"/>
    <cellStyle name="Comma 2 2 4" xfId="9"/>
    <cellStyle name="Comma 3" xfId="10"/>
    <cellStyle name="Comma 3 2" xfId="11"/>
    <cellStyle name="Comma 3 3" xfId="12"/>
    <cellStyle name="Comma 4" xfId="13"/>
    <cellStyle name="Comma 5" xfId="14"/>
    <cellStyle name="Comma 7" xfId="15"/>
    <cellStyle name="Comma 8" xfId="16"/>
    <cellStyle name="Normal" xfId="0" builtinId="0"/>
    <cellStyle name="Normal 10" xfId="17"/>
    <cellStyle name="Normal 10 2" xfId="18"/>
    <cellStyle name="Normal 17" xfId="19"/>
    <cellStyle name="Normal 2 2" xfId="20"/>
    <cellStyle name="Normal 2 2 2" xfId="21"/>
    <cellStyle name="Normal 2 2 3 2" xfId="22"/>
    <cellStyle name="Normal 23" xfId="23"/>
    <cellStyle name="Normal 3" xfId="24"/>
    <cellStyle name="Normal 4"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160020</xdr:colOff>
      <xdr:row>0</xdr:row>
      <xdr:rowOff>0</xdr:rowOff>
    </xdr:from>
    <xdr:to>
      <xdr:col>6</xdr:col>
      <xdr:colOff>590550</xdr:colOff>
      <xdr:row>7</xdr:row>
      <xdr:rowOff>167640</xdr:rowOff>
    </xdr:to>
    <xdr:pic>
      <xdr:nvPicPr>
        <xdr:cNvPr id="30728" name="Picture 1" descr="Malawi">
          <a:extLst>
            <a:ext uri="{FF2B5EF4-FFF2-40B4-BE49-F238E27FC236}">
              <a16:creationId xmlns:a16="http://schemas.microsoft.com/office/drawing/2014/main" id="{58DD01FE-09D4-4046-BB3B-FEA8D9875B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0340" y="0"/>
          <a:ext cx="1710690" cy="1664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1325880</xdr:colOff>
      <xdr:row>177</xdr:row>
      <xdr:rowOff>0</xdr:rowOff>
    </xdr:from>
    <xdr:to>
      <xdr:col>1</xdr:col>
      <xdr:colOff>3124200</xdr:colOff>
      <xdr:row>177</xdr:row>
      <xdr:rowOff>0</xdr:rowOff>
    </xdr:to>
    <xdr:sp macro="" textlink="">
      <xdr:nvSpPr>
        <xdr:cNvPr id="34832" name="Line 1">
          <a:extLst>
            <a:ext uri="{FF2B5EF4-FFF2-40B4-BE49-F238E27FC236}">
              <a16:creationId xmlns:a16="http://schemas.microsoft.com/office/drawing/2014/main" id="{DB639DC3-17F5-4DDC-80AE-EF25B1052EC6}"/>
            </a:ext>
          </a:extLst>
        </xdr:cNvPr>
        <xdr:cNvSpPr>
          <a:spLocks noChangeShapeType="1"/>
        </xdr:cNvSpPr>
      </xdr:nvSpPr>
      <xdr:spPr bwMode="auto">
        <a:xfrm>
          <a:off x="1676400" y="33501330"/>
          <a:ext cx="17983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1207770</xdr:colOff>
      <xdr:row>1723</xdr:row>
      <xdr:rowOff>0</xdr:rowOff>
    </xdr:from>
    <xdr:to>
      <xdr:col>1</xdr:col>
      <xdr:colOff>3131820</xdr:colOff>
      <xdr:row>1723</xdr:row>
      <xdr:rowOff>0</xdr:rowOff>
    </xdr:to>
    <xdr:sp macro="" textlink="">
      <xdr:nvSpPr>
        <xdr:cNvPr id="34833" name="Line 14">
          <a:extLst>
            <a:ext uri="{FF2B5EF4-FFF2-40B4-BE49-F238E27FC236}">
              <a16:creationId xmlns:a16="http://schemas.microsoft.com/office/drawing/2014/main" id="{3B106A2F-F3B9-41C8-B7CE-32D45B87A2D3}"/>
            </a:ext>
          </a:extLst>
        </xdr:cNvPr>
        <xdr:cNvSpPr>
          <a:spLocks noChangeShapeType="1"/>
        </xdr:cNvSpPr>
      </xdr:nvSpPr>
      <xdr:spPr bwMode="auto">
        <a:xfrm>
          <a:off x="1558290" y="3243376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1219200</xdr:colOff>
      <xdr:row>1723</xdr:row>
      <xdr:rowOff>0</xdr:rowOff>
    </xdr:from>
    <xdr:to>
      <xdr:col>1</xdr:col>
      <xdr:colOff>3143250</xdr:colOff>
      <xdr:row>1723</xdr:row>
      <xdr:rowOff>0</xdr:rowOff>
    </xdr:to>
    <xdr:sp macro="" textlink="">
      <xdr:nvSpPr>
        <xdr:cNvPr id="34834" name="Line 15">
          <a:extLst>
            <a:ext uri="{FF2B5EF4-FFF2-40B4-BE49-F238E27FC236}">
              <a16:creationId xmlns:a16="http://schemas.microsoft.com/office/drawing/2014/main" id="{325A1C07-31F7-4024-A6F0-B7E2432D5B24}"/>
            </a:ext>
          </a:extLst>
        </xdr:cNvPr>
        <xdr:cNvSpPr>
          <a:spLocks noChangeShapeType="1"/>
        </xdr:cNvSpPr>
      </xdr:nvSpPr>
      <xdr:spPr bwMode="auto">
        <a:xfrm>
          <a:off x="1569720" y="3243376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1219200</xdr:colOff>
      <xdr:row>1723</xdr:row>
      <xdr:rowOff>0</xdr:rowOff>
    </xdr:from>
    <xdr:to>
      <xdr:col>1</xdr:col>
      <xdr:colOff>3143250</xdr:colOff>
      <xdr:row>1723</xdr:row>
      <xdr:rowOff>0</xdr:rowOff>
    </xdr:to>
    <xdr:sp macro="" textlink="">
      <xdr:nvSpPr>
        <xdr:cNvPr id="34835" name="Line 16">
          <a:extLst>
            <a:ext uri="{FF2B5EF4-FFF2-40B4-BE49-F238E27FC236}">
              <a16:creationId xmlns:a16="http://schemas.microsoft.com/office/drawing/2014/main" id="{DCF80FB6-878C-489D-8F7C-9F5EF59CD359}"/>
            </a:ext>
          </a:extLst>
        </xdr:cNvPr>
        <xdr:cNvSpPr>
          <a:spLocks noChangeShapeType="1"/>
        </xdr:cNvSpPr>
      </xdr:nvSpPr>
      <xdr:spPr bwMode="auto">
        <a:xfrm>
          <a:off x="1569720" y="3243376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1723</xdr:row>
      <xdr:rowOff>0</xdr:rowOff>
    </xdr:from>
    <xdr:to>
      <xdr:col>1</xdr:col>
      <xdr:colOff>3268980</xdr:colOff>
      <xdr:row>1723</xdr:row>
      <xdr:rowOff>0</xdr:rowOff>
    </xdr:to>
    <xdr:sp macro="" textlink="">
      <xdr:nvSpPr>
        <xdr:cNvPr id="34836" name="Line 17">
          <a:extLst>
            <a:ext uri="{FF2B5EF4-FFF2-40B4-BE49-F238E27FC236}">
              <a16:creationId xmlns:a16="http://schemas.microsoft.com/office/drawing/2014/main" id="{2C99EDBB-CD88-46D9-8C2C-59B4E0620769}"/>
            </a:ext>
          </a:extLst>
        </xdr:cNvPr>
        <xdr:cNvSpPr>
          <a:spLocks noChangeShapeType="1"/>
        </xdr:cNvSpPr>
      </xdr:nvSpPr>
      <xdr:spPr bwMode="auto">
        <a:xfrm>
          <a:off x="1882140" y="3243376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1723</xdr:row>
      <xdr:rowOff>0</xdr:rowOff>
    </xdr:from>
    <xdr:to>
      <xdr:col>1</xdr:col>
      <xdr:colOff>3265170</xdr:colOff>
      <xdr:row>1723</xdr:row>
      <xdr:rowOff>0</xdr:rowOff>
    </xdr:to>
    <xdr:sp macro="" textlink="">
      <xdr:nvSpPr>
        <xdr:cNvPr id="34837" name="Line 18">
          <a:extLst>
            <a:ext uri="{FF2B5EF4-FFF2-40B4-BE49-F238E27FC236}">
              <a16:creationId xmlns:a16="http://schemas.microsoft.com/office/drawing/2014/main" id="{8A4FCED7-AB89-4D4F-B7BD-EADC1E29964F}"/>
            </a:ext>
          </a:extLst>
        </xdr:cNvPr>
        <xdr:cNvSpPr>
          <a:spLocks noChangeShapeType="1"/>
        </xdr:cNvSpPr>
      </xdr:nvSpPr>
      <xdr:spPr bwMode="auto">
        <a:xfrm>
          <a:off x="1798320" y="3243376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1723</xdr:row>
      <xdr:rowOff>0</xdr:rowOff>
    </xdr:from>
    <xdr:to>
      <xdr:col>1</xdr:col>
      <xdr:colOff>3265170</xdr:colOff>
      <xdr:row>1723</xdr:row>
      <xdr:rowOff>0</xdr:rowOff>
    </xdr:to>
    <xdr:sp macro="" textlink="">
      <xdr:nvSpPr>
        <xdr:cNvPr id="34838" name="Line 19">
          <a:extLst>
            <a:ext uri="{FF2B5EF4-FFF2-40B4-BE49-F238E27FC236}">
              <a16:creationId xmlns:a16="http://schemas.microsoft.com/office/drawing/2014/main" id="{F5FB2062-2EA7-47DA-B1B5-C4C74EBD8860}"/>
            </a:ext>
          </a:extLst>
        </xdr:cNvPr>
        <xdr:cNvSpPr>
          <a:spLocks noChangeShapeType="1"/>
        </xdr:cNvSpPr>
      </xdr:nvSpPr>
      <xdr:spPr bwMode="auto">
        <a:xfrm>
          <a:off x="1828800" y="3243376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1723</xdr:row>
      <xdr:rowOff>0</xdr:rowOff>
    </xdr:from>
    <xdr:to>
      <xdr:col>1</xdr:col>
      <xdr:colOff>3268980</xdr:colOff>
      <xdr:row>1723</xdr:row>
      <xdr:rowOff>0</xdr:rowOff>
    </xdr:to>
    <xdr:sp macro="" textlink="">
      <xdr:nvSpPr>
        <xdr:cNvPr id="34839" name="Line 21">
          <a:extLst>
            <a:ext uri="{FF2B5EF4-FFF2-40B4-BE49-F238E27FC236}">
              <a16:creationId xmlns:a16="http://schemas.microsoft.com/office/drawing/2014/main" id="{55A2FC29-921A-4FD4-8E21-2A97096F77D6}"/>
            </a:ext>
          </a:extLst>
        </xdr:cNvPr>
        <xdr:cNvSpPr>
          <a:spLocks noChangeShapeType="1"/>
        </xdr:cNvSpPr>
      </xdr:nvSpPr>
      <xdr:spPr bwMode="auto">
        <a:xfrm>
          <a:off x="1882140" y="3243376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1723</xdr:row>
      <xdr:rowOff>0</xdr:rowOff>
    </xdr:from>
    <xdr:to>
      <xdr:col>1</xdr:col>
      <xdr:colOff>3265170</xdr:colOff>
      <xdr:row>1723</xdr:row>
      <xdr:rowOff>0</xdr:rowOff>
    </xdr:to>
    <xdr:sp macro="" textlink="">
      <xdr:nvSpPr>
        <xdr:cNvPr id="34840" name="Line 22">
          <a:extLst>
            <a:ext uri="{FF2B5EF4-FFF2-40B4-BE49-F238E27FC236}">
              <a16:creationId xmlns:a16="http://schemas.microsoft.com/office/drawing/2014/main" id="{8ACE1B1B-1233-4C17-BAA3-7E943E31FE7A}"/>
            </a:ext>
          </a:extLst>
        </xdr:cNvPr>
        <xdr:cNvSpPr>
          <a:spLocks noChangeShapeType="1"/>
        </xdr:cNvSpPr>
      </xdr:nvSpPr>
      <xdr:spPr bwMode="auto">
        <a:xfrm>
          <a:off x="1798320" y="3243376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1723</xdr:row>
      <xdr:rowOff>0</xdr:rowOff>
    </xdr:from>
    <xdr:to>
      <xdr:col>1</xdr:col>
      <xdr:colOff>3265170</xdr:colOff>
      <xdr:row>1723</xdr:row>
      <xdr:rowOff>0</xdr:rowOff>
    </xdr:to>
    <xdr:sp macro="" textlink="">
      <xdr:nvSpPr>
        <xdr:cNvPr id="34841" name="Line 23">
          <a:extLst>
            <a:ext uri="{FF2B5EF4-FFF2-40B4-BE49-F238E27FC236}">
              <a16:creationId xmlns:a16="http://schemas.microsoft.com/office/drawing/2014/main" id="{E9866103-1AE7-44D4-8899-0DD33402B505}"/>
            </a:ext>
          </a:extLst>
        </xdr:cNvPr>
        <xdr:cNvSpPr>
          <a:spLocks noChangeShapeType="1"/>
        </xdr:cNvSpPr>
      </xdr:nvSpPr>
      <xdr:spPr bwMode="auto">
        <a:xfrm>
          <a:off x="1828800" y="3243376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1723</xdr:row>
      <xdr:rowOff>0</xdr:rowOff>
    </xdr:from>
    <xdr:to>
      <xdr:col>1</xdr:col>
      <xdr:colOff>3268980</xdr:colOff>
      <xdr:row>1723</xdr:row>
      <xdr:rowOff>0</xdr:rowOff>
    </xdr:to>
    <xdr:sp macro="" textlink="">
      <xdr:nvSpPr>
        <xdr:cNvPr id="34842" name="Line 24">
          <a:extLst>
            <a:ext uri="{FF2B5EF4-FFF2-40B4-BE49-F238E27FC236}">
              <a16:creationId xmlns:a16="http://schemas.microsoft.com/office/drawing/2014/main" id="{79913265-EB33-494F-B32E-08B876227D3B}"/>
            </a:ext>
          </a:extLst>
        </xdr:cNvPr>
        <xdr:cNvSpPr>
          <a:spLocks noChangeShapeType="1"/>
        </xdr:cNvSpPr>
      </xdr:nvSpPr>
      <xdr:spPr bwMode="auto">
        <a:xfrm>
          <a:off x="1882140" y="3243376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1723</xdr:row>
      <xdr:rowOff>0</xdr:rowOff>
    </xdr:from>
    <xdr:to>
      <xdr:col>1</xdr:col>
      <xdr:colOff>3265170</xdr:colOff>
      <xdr:row>1723</xdr:row>
      <xdr:rowOff>0</xdr:rowOff>
    </xdr:to>
    <xdr:sp macro="" textlink="">
      <xdr:nvSpPr>
        <xdr:cNvPr id="34843" name="Line 25">
          <a:extLst>
            <a:ext uri="{FF2B5EF4-FFF2-40B4-BE49-F238E27FC236}">
              <a16:creationId xmlns:a16="http://schemas.microsoft.com/office/drawing/2014/main" id="{FFF08751-57B1-4680-B10F-C3B106330DB9}"/>
            </a:ext>
          </a:extLst>
        </xdr:cNvPr>
        <xdr:cNvSpPr>
          <a:spLocks noChangeShapeType="1"/>
        </xdr:cNvSpPr>
      </xdr:nvSpPr>
      <xdr:spPr bwMode="auto">
        <a:xfrm>
          <a:off x="1798320" y="3243376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1723</xdr:row>
      <xdr:rowOff>0</xdr:rowOff>
    </xdr:from>
    <xdr:to>
      <xdr:col>1</xdr:col>
      <xdr:colOff>3265170</xdr:colOff>
      <xdr:row>1723</xdr:row>
      <xdr:rowOff>0</xdr:rowOff>
    </xdr:to>
    <xdr:sp macro="" textlink="">
      <xdr:nvSpPr>
        <xdr:cNvPr id="34844" name="Line 26">
          <a:extLst>
            <a:ext uri="{FF2B5EF4-FFF2-40B4-BE49-F238E27FC236}">
              <a16:creationId xmlns:a16="http://schemas.microsoft.com/office/drawing/2014/main" id="{29EC4CF6-A70E-42C3-A8CE-7E77DA4BA470}"/>
            </a:ext>
          </a:extLst>
        </xdr:cNvPr>
        <xdr:cNvSpPr>
          <a:spLocks noChangeShapeType="1"/>
        </xdr:cNvSpPr>
      </xdr:nvSpPr>
      <xdr:spPr bwMode="auto">
        <a:xfrm>
          <a:off x="1828800" y="3243376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1723</xdr:row>
      <xdr:rowOff>0</xdr:rowOff>
    </xdr:from>
    <xdr:to>
      <xdr:col>1</xdr:col>
      <xdr:colOff>3268980</xdr:colOff>
      <xdr:row>1723</xdr:row>
      <xdr:rowOff>0</xdr:rowOff>
    </xdr:to>
    <xdr:sp macro="" textlink="">
      <xdr:nvSpPr>
        <xdr:cNvPr id="34845" name="Line 27">
          <a:extLst>
            <a:ext uri="{FF2B5EF4-FFF2-40B4-BE49-F238E27FC236}">
              <a16:creationId xmlns:a16="http://schemas.microsoft.com/office/drawing/2014/main" id="{788352AF-6658-4DD4-BBBD-0D2F4FA85341}"/>
            </a:ext>
          </a:extLst>
        </xdr:cNvPr>
        <xdr:cNvSpPr>
          <a:spLocks noChangeShapeType="1"/>
        </xdr:cNvSpPr>
      </xdr:nvSpPr>
      <xdr:spPr bwMode="auto">
        <a:xfrm>
          <a:off x="1882140" y="3243376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1723</xdr:row>
      <xdr:rowOff>0</xdr:rowOff>
    </xdr:from>
    <xdr:to>
      <xdr:col>1</xdr:col>
      <xdr:colOff>3265170</xdr:colOff>
      <xdr:row>1723</xdr:row>
      <xdr:rowOff>0</xdr:rowOff>
    </xdr:to>
    <xdr:sp macro="" textlink="">
      <xdr:nvSpPr>
        <xdr:cNvPr id="34846" name="Line 28">
          <a:extLst>
            <a:ext uri="{FF2B5EF4-FFF2-40B4-BE49-F238E27FC236}">
              <a16:creationId xmlns:a16="http://schemas.microsoft.com/office/drawing/2014/main" id="{EBD0C6BC-C76C-4903-BF39-33CCF46B4AC6}"/>
            </a:ext>
          </a:extLst>
        </xdr:cNvPr>
        <xdr:cNvSpPr>
          <a:spLocks noChangeShapeType="1"/>
        </xdr:cNvSpPr>
      </xdr:nvSpPr>
      <xdr:spPr bwMode="auto">
        <a:xfrm>
          <a:off x="1798320" y="3243376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1723</xdr:row>
      <xdr:rowOff>0</xdr:rowOff>
    </xdr:from>
    <xdr:to>
      <xdr:col>1</xdr:col>
      <xdr:colOff>3265170</xdr:colOff>
      <xdr:row>1723</xdr:row>
      <xdr:rowOff>0</xdr:rowOff>
    </xdr:to>
    <xdr:sp macro="" textlink="">
      <xdr:nvSpPr>
        <xdr:cNvPr id="34847" name="Line 29">
          <a:extLst>
            <a:ext uri="{FF2B5EF4-FFF2-40B4-BE49-F238E27FC236}">
              <a16:creationId xmlns:a16="http://schemas.microsoft.com/office/drawing/2014/main" id="{9FD3D155-B274-406B-B807-AC0C3276359F}"/>
            </a:ext>
          </a:extLst>
        </xdr:cNvPr>
        <xdr:cNvSpPr>
          <a:spLocks noChangeShapeType="1"/>
        </xdr:cNvSpPr>
      </xdr:nvSpPr>
      <xdr:spPr bwMode="auto">
        <a:xfrm>
          <a:off x="1828800" y="3243376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1207770</xdr:colOff>
      <xdr:row>1723</xdr:row>
      <xdr:rowOff>0</xdr:rowOff>
    </xdr:from>
    <xdr:to>
      <xdr:col>1</xdr:col>
      <xdr:colOff>3131820</xdr:colOff>
      <xdr:row>1723</xdr:row>
      <xdr:rowOff>0</xdr:rowOff>
    </xdr:to>
    <xdr:sp macro="" textlink="">
      <xdr:nvSpPr>
        <xdr:cNvPr id="34848" name="Line 30">
          <a:extLst>
            <a:ext uri="{FF2B5EF4-FFF2-40B4-BE49-F238E27FC236}">
              <a16:creationId xmlns:a16="http://schemas.microsoft.com/office/drawing/2014/main" id="{5DAEAB1B-B0E7-4806-BFCC-429C9F2C44CD}"/>
            </a:ext>
          </a:extLst>
        </xdr:cNvPr>
        <xdr:cNvSpPr>
          <a:spLocks noChangeShapeType="1"/>
        </xdr:cNvSpPr>
      </xdr:nvSpPr>
      <xdr:spPr bwMode="auto">
        <a:xfrm>
          <a:off x="1558290" y="3243376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1219200</xdr:colOff>
      <xdr:row>1723</xdr:row>
      <xdr:rowOff>0</xdr:rowOff>
    </xdr:from>
    <xdr:to>
      <xdr:col>1</xdr:col>
      <xdr:colOff>3143250</xdr:colOff>
      <xdr:row>1723</xdr:row>
      <xdr:rowOff>0</xdr:rowOff>
    </xdr:to>
    <xdr:sp macro="" textlink="">
      <xdr:nvSpPr>
        <xdr:cNvPr id="34849" name="Line 31">
          <a:extLst>
            <a:ext uri="{FF2B5EF4-FFF2-40B4-BE49-F238E27FC236}">
              <a16:creationId xmlns:a16="http://schemas.microsoft.com/office/drawing/2014/main" id="{CD9D477C-19AC-4F21-BA8B-635A1CEFDBCB}"/>
            </a:ext>
          </a:extLst>
        </xdr:cNvPr>
        <xdr:cNvSpPr>
          <a:spLocks noChangeShapeType="1"/>
        </xdr:cNvSpPr>
      </xdr:nvSpPr>
      <xdr:spPr bwMode="auto">
        <a:xfrm>
          <a:off x="1569720" y="3243376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1219200</xdr:colOff>
      <xdr:row>1723</xdr:row>
      <xdr:rowOff>0</xdr:rowOff>
    </xdr:from>
    <xdr:to>
      <xdr:col>1</xdr:col>
      <xdr:colOff>3143250</xdr:colOff>
      <xdr:row>1723</xdr:row>
      <xdr:rowOff>0</xdr:rowOff>
    </xdr:to>
    <xdr:sp macro="" textlink="">
      <xdr:nvSpPr>
        <xdr:cNvPr id="34850" name="Line 32">
          <a:extLst>
            <a:ext uri="{FF2B5EF4-FFF2-40B4-BE49-F238E27FC236}">
              <a16:creationId xmlns:a16="http://schemas.microsoft.com/office/drawing/2014/main" id="{8B3E6564-3E24-4F65-AFA6-9A71948756B4}"/>
            </a:ext>
          </a:extLst>
        </xdr:cNvPr>
        <xdr:cNvSpPr>
          <a:spLocks noChangeShapeType="1"/>
        </xdr:cNvSpPr>
      </xdr:nvSpPr>
      <xdr:spPr bwMode="auto">
        <a:xfrm>
          <a:off x="1569720" y="3243376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1207770</xdr:colOff>
      <xdr:row>1723</xdr:row>
      <xdr:rowOff>0</xdr:rowOff>
    </xdr:from>
    <xdr:to>
      <xdr:col>1</xdr:col>
      <xdr:colOff>3131820</xdr:colOff>
      <xdr:row>1723</xdr:row>
      <xdr:rowOff>0</xdr:rowOff>
    </xdr:to>
    <xdr:sp macro="" textlink="">
      <xdr:nvSpPr>
        <xdr:cNvPr id="34851" name="Line 33">
          <a:extLst>
            <a:ext uri="{FF2B5EF4-FFF2-40B4-BE49-F238E27FC236}">
              <a16:creationId xmlns:a16="http://schemas.microsoft.com/office/drawing/2014/main" id="{0C844512-E299-42D4-BDCF-3AC9CF8736A9}"/>
            </a:ext>
          </a:extLst>
        </xdr:cNvPr>
        <xdr:cNvSpPr>
          <a:spLocks noChangeShapeType="1"/>
        </xdr:cNvSpPr>
      </xdr:nvSpPr>
      <xdr:spPr bwMode="auto">
        <a:xfrm>
          <a:off x="1558290" y="3243376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1219200</xdr:colOff>
      <xdr:row>1723</xdr:row>
      <xdr:rowOff>0</xdr:rowOff>
    </xdr:from>
    <xdr:to>
      <xdr:col>1</xdr:col>
      <xdr:colOff>3143250</xdr:colOff>
      <xdr:row>1723</xdr:row>
      <xdr:rowOff>0</xdr:rowOff>
    </xdr:to>
    <xdr:sp macro="" textlink="">
      <xdr:nvSpPr>
        <xdr:cNvPr id="34852" name="Line 34">
          <a:extLst>
            <a:ext uri="{FF2B5EF4-FFF2-40B4-BE49-F238E27FC236}">
              <a16:creationId xmlns:a16="http://schemas.microsoft.com/office/drawing/2014/main" id="{156F4F8D-D1F4-42FE-96B1-843D0299F0CB}"/>
            </a:ext>
          </a:extLst>
        </xdr:cNvPr>
        <xdr:cNvSpPr>
          <a:spLocks noChangeShapeType="1"/>
        </xdr:cNvSpPr>
      </xdr:nvSpPr>
      <xdr:spPr bwMode="auto">
        <a:xfrm>
          <a:off x="1569720" y="3243376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1219200</xdr:colOff>
      <xdr:row>1723</xdr:row>
      <xdr:rowOff>0</xdr:rowOff>
    </xdr:from>
    <xdr:to>
      <xdr:col>1</xdr:col>
      <xdr:colOff>3143250</xdr:colOff>
      <xdr:row>1723</xdr:row>
      <xdr:rowOff>0</xdr:rowOff>
    </xdr:to>
    <xdr:sp macro="" textlink="">
      <xdr:nvSpPr>
        <xdr:cNvPr id="34853" name="Line 35">
          <a:extLst>
            <a:ext uri="{FF2B5EF4-FFF2-40B4-BE49-F238E27FC236}">
              <a16:creationId xmlns:a16="http://schemas.microsoft.com/office/drawing/2014/main" id="{63759060-3F0C-4DC4-9A29-8833C6ED0F77}"/>
            </a:ext>
          </a:extLst>
        </xdr:cNvPr>
        <xdr:cNvSpPr>
          <a:spLocks noChangeShapeType="1"/>
        </xdr:cNvSpPr>
      </xdr:nvSpPr>
      <xdr:spPr bwMode="auto">
        <a:xfrm>
          <a:off x="1569720" y="3243376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1723</xdr:row>
      <xdr:rowOff>0</xdr:rowOff>
    </xdr:from>
    <xdr:to>
      <xdr:col>1</xdr:col>
      <xdr:colOff>3268980</xdr:colOff>
      <xdr:row>1723</xdr:row>
      <xdr:rowOff>0</xdr:rowOff>
    </xdr:to>
    <xdr:sp macro="" textlink="">
      <xdr:nvSpPr>
        <xdr:cNvPr id="34854" name="Line 36">
          <a:extLst>
            <a:ext uri="{FF2B5EF4-FFF2-40B4-BE49-F238E27FC236}">
              <a16:creationId xmlns:a16="http://schemas.microsoft.com/office/drawing/2014/main" id="{A916F843-3F5E-43D0-A894-EB3ADBE01879}"/>
            </a:ext>
          </a:extLst>
        </xdr:cNvPr>
        <xdr:cNvSpPr>
          <a:spLocks noChangeShapeType="1"/>
        </xdr:cNvSpPr>
      </xdr:nvSpPr>
      <xdr:spPr bwMode="auto">
        <a:xfrm>
          <a:off x="1882140" y="3243376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1723</xdr:row>
      <xdr:rowOff>0</xdr:rowOff>
    </xdr:from>
    <xdr:to>
      <xdr:col>1</xdr:col>
      <xdr:colOff>3265170</xdr:colOff>
      <xdr:row>1723</xdr:row>
      <xdr:rowOff>0</xdr:rowOff>
    </xdr:to>
    <xdr:sp macro="" textlink="">
      <xdr:nvSpPr>
        <xdr:cNvPr id="34855" name="Line 37">
          <a:extLst>
            <a:ext uri="{FF2B5EF4-FFF2-40B4-BE49-F238E27FC236}">
              <a16:creationId xmlns:a16="http://schemas.microsoft.com/office/drawing/2014/main" id="{22D29461-2971-4D25-811F-CAC75B42B8AE}"/>
            </a:ext>
          </a:extLst>
        </xdr:cNvPr>
        <xdr:cNvSpPr>
          <a:spLocks noChangeShapeType="1"/>
        </xdr:cNvSpPr>
      </xdr:nvSpPr>
      <xdr:spPr bwMode="auto">
        <a:xfrm>
          <a:off x="1798320" y="3243376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1723</xdr:row>
      <xdr:rowOff>0</xdr:rowOff>
    </xdr:from>
    <xdr:to>
      <xdr:col>1</xdr:col>
      <xdr:colOff>3265170</xdr:colOff>
      <xdr:row>1723</xdr:row>
      <xdr:rowOff>0</xdr:rowOff>
    </xdr:to>
    <xdr:sp macro="" textlink="">
      <xdr:nvSpPr>
        <xdr:cNvPr id="34856" name="Line 38">
          <a:extLst>
            <a:ext uri="{FF2B5EF4-FFF2-40B4-BE49-F238E27FC236}">
              <a16:creationId xmlns:a16="http://schemas.microsoft.com/office/drawing/2014/main" id="{E1CFF899-5823-4BDA-937F-DA6CDAA1181E}"/>
            </a:ext>
          </a:extLst>
        </xdr:cNvPr>
        <xdr:cNvSpPr>
          <a:spLocks noChangeShapeType="1"/>
        </xdr:cNvSpPr>
      </xdr:nvSpPr>
      <xdr:spPr bwMode="auto">
        <a:xfrm>
          <a:off x="1828800" y="3243376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1723</xdr:row>
      <xdr:rowOff>0</xdr:rowOff>
    </xdr:from>
    <xdr:to>
      <xdr:col>1</xdr:col>
      <xdr:colOff>3268980</xdr:colOff>
      <xdr:row>1723</xdr:row>
      <xdr:rowOff>0</xdr:rowOff>
    </xdr:to>
    <xdr:sp macro="" textlink="">
      <xdr:nvSpPr>
        <xdr:cNvPr id="34857" name="Line 39">
          <a:extLst>
            <a:ext uri="{FF2B5EF4-FFF2-40B4-BE49-F238E27FC236}">
              <a16:creationId xmlns:a16="http://schemas.microsoft.com/office/drawing/2014/main" id="{ACF08AA5-C006-4E5A-99F9-F791970BBDE6}"/>
            </a:ext>
          </a:extLst>
        </xdr:cNvPr>
        <xdr:cNvSpPr>
          <a:spLocks noChangeShapeType="1"/>
        </xdr:cNvSpPr>
      </xdr:nvSpPr>
      <xdr:spPr bwMode="auto">
        <a:xfrm>
          <a:off x="1882140" y="3243376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1723</xdr:row>
      <xdr:rowOff>0</xdr:rowOff>
    </xdr:from>
    <xdr:to>
      <xdr:col>1</xdr:col>
      <xdr:colOff>3265170</xdr:colOff>
      <xdr:row>1723</xdr:row>
      <xdr:rowOff>0</xdr:rowOff>
    </xdr:to>
    <xdr:sp macro="" textlink="">
      <xdr:nvSpPr>
        <xdr:cNvPr id="34858" name="Line 40">
          <a:extLst>
            <a:ext uri="{FF2B5EF4-FFF2-40B4-BE49-F238E27FC236}">
              <a16:creationId xmlns:a16="http://schemas.microsoft.com/office/drawing/2014/main" id="{960B0EE7-0A2E-4E63-9267-19A9B0D78E35}"/>
            </a:ext>
          </a:extLst>
        </xdr:cNvPr>
        <xdr:cNvSpPr>
          <a:spLocks noChangeShapeType="1"/>
        </xdr:cNvSpPr>
      </xdr:nvSpPr>
      <xdr:spPr bwMode="auto">
        <a:xfrm>
          <a:off x="1798320" y="3243376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1723</xdr:row>
      <xdr:rowOff>0</xdr:rowOff>
    </xdr:from>
    <xdr:to>
      <xdr:col>1</xdr:col>
      <xdr:colOff>3265170</xdr:colOff>
      <xdr:row>1723</xdr:row>
      <xdr:rowOff>0</xdr:rowOff>
    </xdr:to>
    <xdr:sp macro="" textlink="">
      <xdr:nvSpPr>
        <xdr:cNvPr id="34859" name="Line 41">
          <a:extLst>
            <a:ext uri="{FF2B5EF4-FFF2-40B4-BE49-F238E27FC236}">
              <a16:creationId xmlns:a16="http://schemas.microsoft.com/office/drawing/2014/main" id="{F18A5CFB-2E61-4ED4-A358-A3FF030030C7}"/>
            </a:ext>
          </a:extLst>
        </xdr:cNvPr>
        <xdr:cNvSpPr>
          <a:spLocks noChangeShapeType="1"/>
        </xdr:cNvSpPr>
      </xdr:nvSpPr>
      <xdr:spPr bwMode="auto">
        <a:xfrm>
          <a:off x="1828800" y="3243376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1723</xdr:row>
      <xdr:rowOff>0</xdr:rowOff>
    </xdr:from>
    <xdr:to>
      <xdr:col>1</xdr:col>
      <xdr:colOff>3268980</xdr:colOff>
      <xdr:row>1723</xdr:row>
      <xdr:rowOff>0</xdr:rowOff>
    </xdr:to>
    <xdr:sp macro="" textlink="">
      <xdr:nvSpPr>
        <xdr:cNvPr id="34860" name="Line 42">
          <a:extLst>
            <a:ext uri="{FF2B5EF4-FFF2-40B4-BE49-F238E27FC236}">
              <a16:creationId xmlns:a16="http://schemas.microsoft.com/office/drawing/2014/main" id="{EFC8E663-4D22-46A4-B53F-6DD3DD033A1F}"/>
            </a:ext>
          </a:extLst>
        </xdr:cNvPr>
        <xdr:cNvSpPr>
          <a:spLocks noChangeShapeType="1"/>
        </xdr:cNvSpPr>
      </xdr:nvSpPr>
      <xdr:spPr bwMode="auto">
        <a:xfrm>
          <a:off x="1882140" y="3243376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1723</xdr:row>
      <xdr:rowOff>0</xdr:rowOff>
    </xdr:from>
    <xdr:to>
      <xdr:col>1</xdr:col>
      <xdr:colOff>3265170</xdr:colOff>
      <xdr:row>1723</xdr:row>
      <xdr:rowOff>0</xdr:rowOff>
    </xdr:to>
    <xdr:sp macro="" textlink="">
      <xdr:nvSpPr>
        <xdr:cNvPr id="34861" name="Line 43">
          <a:extLst>
            <a:ext uri="{FF2B5EF4-FFF2-40B4-BE49-F238E27FC236}">
              <a16:creationId xmlns:a16="http://schemas.microsoft.com/office/drawing/2014/main" id="{B95A7E05-D365-466D-9013-F5FE0E2BAC9F}"/>
            </a:ext>
          </a:extLst>
        </xdr:cNvPr>
        <xdr:cNvSpPr>
          <a:spLocks noChangeShapeType="1"/>
        </xdr:cNvSpPr>
      </xdr:nvSpPr>
      <xdr:spPr bwMode="auto">
        <a:xfrm>
          <a:off x="1798320" y="3243376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1723</xdr:row>
      <xdr:rowOff>0</xdr:rowOff>
    </xdr:from>
    <xdr:to>
      <xdr:col>1</xdr:col>
      <xdr:colOff>3265170</xdr:colOff>
      <xdr:row>1723</xdr:row>
      <xdr:rowOff>0</xdr:rowOff>
    </xdr:to>
    <xdr:sp macro="" textlink="">
      <xdr:nvSpPr>
        <xdr:cNvPr id="34862" name="Line 44">
          <a:extLst>
            <a:ext uri="{FF2B5EF4-FFF2-40B4-BE49-F238E27FC236}">
              <a16:creationId xmlns:a16="http://schemas.microsoft.com/office/drawing/2014/main" id="{A4EBF3E3-7FCF-4F26-9D6F-79346E89B211}"/>
            </a:ext>
          </a:extLst>
        </xdr:cNvPr>
        <xdr:cNvSpPr>
          <a:spLocks noChangeShapeType="1"/>
        </xdr:cNvSpPr>
      </xdr:nvSpPr>
      <xdr:spPr bwMode="auto">
        <a:xfrm>
          <a:off x="1828800" y="3243376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1723</xdr:row>
      <xdr:rowOff>0</xdr:rowOff>
    </xdr:from>
    <xdr:to>
      <xdr:col>1</xdr:col>
      <xdr:colOff>3268980</xdr:colOff>
      <xdr:row>1723</xdr:row>
      <xdr:rowOff>0</xdr:rowOff>
    </xdr:to>
    <xdr:sp macro="" textlink="">
      <xdr:nvSpPr>
        <xdr:cNvPr id="34863" name="Line 45">
          <a:extLst>
            <a:ext uri="{FF2B5EF4-FFF2-40B4-BE49-F238E27FC236}">
              <a16:creationId xmlns:a16="http://schemas.microsoft.com/office/drawing/2014/main" id="{0DC7E1AA-0BFC-46EC-99AA-727F86F1751A}"/>
            </a:ext>
          </a:extLst>
        </xdr:cNvPr>
        <xdr:cNvSpPr>
          <a:spLocks noChangeShapeType="1"/>
        </xdr:cNvSpPr>
      </xdr:nvSpPr>
      <xdr:spPr bwMode="auto">
        <a:xfrm>
          <a:off x="1882140" y="3243376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1723</xdr:row>
      <xdr:rowOff>0</xdr:rowOff>
    </xdr:from>
    <xdr:to>
      <xdr:col>1</xdr:col>
      <xdr:colOff>3265170</xdr:colOff>
      <xdr:row>1723</xdr:row>
      <xdr:rowOff>0</xdr:rowOff>
    </xdr:to>
    <xdr:sp macro="" textlink="">
      <xdr:nvSpPr>
        <xdr:cNvPr id="34864" name="Line 46">
          <a:extLst>
            <a:ext uri="{FF2B5EF4-FFF2-40B4-BE49-F238E27FC236}">
              <a16:creationId xmlns:a16="http://schemas.microsoft.com/office/drawing/2014/main" id="{5E0848ED-4A47-413E-8A75-82DD8F86D79D}"/>
            </a:ext>
          </a:extLst>
        </xdr:cNvPr>
        <xdr:cNvSpPr>
          <a:spLocks noChangeShapeType="1"/>
        </xdr:cNvSpPr>
      </xdr:nvSpPr>
      <xdr:spPr bwMode="auto">
        <a:xfrm>
          <a:off x="1798320" y="3243376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1723</xdr:row>
      <xdr:rowOff>0</xdr:rowOff>
    </xdr:from>
    <xdr:to>
      <xdr:col>1</xdr:col>
      <xdr:colOff>3265170</xdr:colOff>
      <xdr:row>1723</xdr:row>
      <xdr:rowOff>0</xdr:rowOff>
    </xdr:to>
    <xdr:sp macro="" textlink="">
      <xdr:nvSpPr>
        <xdr:cNvPr id="34865" name="Line 47">
          <a:extLst>
            <a:ext uri="{FF2B5EF4-FFF2-40B4-BE49-F238E27FC236}">
              <a16:creationId xmlns:a16="http://schemas.microsoft.com/office/drawing/2014/main" id="{C181B6BE-2FF1-4829-83B8-D954C85F99D5}"/>
            </a:ext>
          </a:extLst>
        </xdr:cNvPr>
        <xdr:cNvSpPr>
          <a:spLocks noChangeShapeType="1"/>
        </xdr:cNvSpPr>
      </xdr:nvSpPr>
      <xdr:spPr bwMode="auto">
        <a:xfrm>
          <a:off x="1828800" y="3243376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1207770</xdr:colOff>
      <xdr:row>1723</xdr:row>
      <xdr:rowOff>0</xdr:rowOff>
    </xdr:from>
    <xdr:to>
      <xdr:col>1</xdr:col>
      <xdr:colOff>3131820</xdr:colOff>
      <xdr:row>1723</xdr:row>
      <xdr:rowOff>0</xdr:rowOff>
    </xdr:to>
    <xdr:sp macro="" textlink="">
      <xdr:nvSpPr>
        <xdr:cNvPr id="34866" name="Line 48">
          <a:extLst>
            <a:ext uri="{FF2B5EF4-FFF2-40B4-BE49-F238E27FC236}">
              <a16:creationId xmlns:a16="http://schemas.microsoft.com/office/drawing/2014/main" id="{99AD1F5D-D02B-4455-AEA8-8617E3018AFD}"/>
            </a:ext>
          </a:extLst>
        </xdr:cNvPr>
        <xdr:cNvSpPr>
          <a:spLocks noChangeShapeType="1"/>
        </xdr:cNvSpPr>
      </xdr:nvSpPr>
      <xdr:spPr bwMode="auto">
        <a:xfrm>
          <a:off x="1558290" y="3243376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1219200</xdr:colOff>
      <xdr:row>1723</xdr:row>
      <xdr:rowOff>0</xdr:rowOff>
    </xdr:from>
    <xdr:to>
      <xdr:col>1</xdr:col>
      <xdr:colOff>3143250</xdr:colOff>
      <xdr:row>1723</xdr:row>
      <xdr:rowOff>0</xdr:rowOff>
    </xdr:to>
    <xdr:sp macro="" textlink="">
      <xdr:nvSpPr>
        <xdr:cNvPr id="34867" name="Line 49">
          <a:extLst>
            <a:ext uri="{FF2B5EF4-FFF2-40B4-BE49-F238E27FC236}">
              <a16:creationId xmlns:a16="http://schemas.microsoft.com/office/drawing/2014/main" id="{6C962E0E-96D6-4C0F-AE93-25B3EE837F51}"/>
            </a:ext>
          </a:extLst>
        </xdr:cNvPr>
        <xdr:cNvSpPr>
          <a:spLocks noChangeShapeType="1"/>
        </xdr:cNvSpPr>
      </xdr:nvSpPr>
      <xdr:spPr bwMode="auto">
        <a:xfrm>
          <a:off x="1569720" y="3243376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1219200</xdr:colOff>
      <xdr:row>1723</xdr:row>
      <xdr:rowOff>0</xdr:rowOff>
    </xdr:from>
    <xdr:to>
      <xdr:col>1</xdr:col>
      <xdr:colOff>3143250</xdr:colOff>
      <xdr:row>1723</xdr:row>
      <xdr:rowOff>0</xdr:rowOff>
    </xdr:to>
    <xdr:sp macro="" textlink="">
      <xdr:nvSpPr>
        <xdr:cNvPr id="34868" name="Line 50">
          <a:extLst>
            <a:ext uri="{FF2B5EF4-FFF2-40B4-BE49-F238E27FC236}">
              <a16:creationId xmlns:a16="http://schemas.microsoft.com/office/drawing/2014/main" id="{E89A2312-F72E-4C2F-90EF-4CFB8B7BAFFB}"/>
            </a:ext>
          </a:extLst>
        </xdr:cNvPr>
        <xdr:cNvSpPr>
          <a:spLocks noChangeShapeType="1"/>
        </xdr:cNvSpPr>
      </xdr:nvSpPr>
      <xdr:spPr bwMode="auto">
        <a:xfrm>
          <a:off x="1569720" y="3243376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1207770</xdr:colOff>
      <xdr:row>1723</xdr:row>
      <xdr:rowOff>0</xdr:rowOff>
    </xdr:from>
    <xdr:to>
      <xdr:col>1</xdr:col>
      <xdr:colOff>3131820</xdr:colOff>
      <xdr:row>1723</xdr:row>
      <xdr:rowOff>0</xdr:rowOff>
    </xdr:to>
    <xdr:sp macro="" textlink="">
      <xdr:nvSpPr>
        <xdr:cNvPr id="34869" name="Line 51">
          <a:extLst>
            <a:ext uri="{FF2B5EF4-FFF2-40B4-BE49-F238E27FC236}">
              <a16:creationId xmlns:a16="http://schemas.microsoft.com/office/drawing/2014/main" id="{9EEDA108-850F-4801-97FE-A9605B2C818B}"/>
            </a:ext>
          </a:extLst>
        </xdr:cNvPr>
        <xdr:cNvSpPr>
          <a:spLocks noChangeShapeType="1"/>
        </xdr:cNvSpPr>
      </xdr:nvSpPr>
      <xdr:spPr bwMode="auto">
        <a:xfrm>
          <a:off x="1558290" y="3243376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1219200</xdr:colOff>
      <xdr:row>1723</xdr:row>
      <xdr:rowOff>0</xdr:rowOff>
    </xdr:from>
    <xdr:to>
      <xdr:col>1</xdr:col>
      <xdr:colOff>3143250</xdr:colOff>
      <xdr:row>1723</xdr:row>
      <xdr:rowOff>0</xdr:rowOff>
    </xdr:to>
    <xdr:sp macro="" textlink="">
      <xdr:nvSpPr>
        <xdr:cNvPr id="34870" name="Line 52">
          <a:extLst>
            <a:ext uri="{FF2B5EF4-FFF2-40B4-BE49-F238E27FC236}">
              <a16:creationId xmlns:a16="http://schemas.microsoft.com/office/drawing/2014/main" id="{01E51F4F-0B0C-4709-B3B4-5D790F293CBC}"/>
            </a:ext>
          </a:extLst>
        </xdr:cNvPr>
        <xdr:cNvSpPr>
          <a:spLocks noChangeShapeType="1"/>
        </xdr:cNvSpPr>
      </xdr:nvSpPr>
      <xdr:spPr bwMode="auto">
        <a:xfrm>
          <a:off x="1569720" y="3243376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1219200</xdr:colOff>
      <xdr:row>1723</xdr:row>
      <xdr:rowOff>0</xdr:rowOff>
    </xdr:from>
    <xdr:to>
      <xdr:col>1</xdr:col>
      <xdr:colOff>3143250</xdr:colOff>
      <xdr:row>1723</xdr:row>
      <xdr:rowOff>0</xdr:rowOff>
    </xdr:to>
    <xdr:sp macro="" textlink="">
      <xdr:nvSpPr>
        <xdr:cNvPr id="34871" name="Line 53">
          <a:extLst>
            <a:ext uri="{FF2B5EF4-FFF2-40B4-BE49-F238E27FC236}">
              <a16:creationId xmlns:a16="http://schemas.microsoft.com/office/drawing/2014/main" id="{C49D2CB5-8CF8-4A3A-B016-7ACABC5E3841}"/>
            </a:ext>
          </a:extLst>
        </xdr:cNvPr>
        <xdr:cNvSpPr>
          <a:spLocks noChangeShapeType="1"/>
        </xdr:cNvSpPr>
      </xdr:nvSpPr>
      <xdr:spPr bwMode="auto">
        <a:xfrm>
          <a:off x="1569720" y="3243376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1723</xdr:row>
      <xdr:rowOff>0</xdr:rowOff>
    </xdr:from>
    <xdr:to>
      <xdr:col>1</xdr:col>
      <xdr:colOff>3268980</xdr:colOff>
      <xdr:row>1723</xdr:row>
      <xdr:rowOff>0</xdr:rowOff>
    </xdr:to>
    <xdr:sp macro="" textlink="">
      <xdr:nvSpPr>
        <xdr:cNvPr id="34872" name="Line 54">
          <a:extLst>
            <a:ext uri="{FF2B5EF4-FFF2-40B4-BE49-F238E27FC236}">
              <a16:creationId xmlns:a16="http://schemas.microsoft.com/office/drawing/2014/main" id="{267323D8-C6DB-4FB1-AC37-5DCFC03781D9}"/>
            </a:ext>
          </a:extLst>
        </xdr:cNvPr>
        <xdr:cNvSpPr>
          <a:spLocks noChangeShapeType="1"/>
        </xdr:cNvSpPr>
      </xdr:nvSpPr>
      <xdr:spPr bwMode="auto">
        <a:xfrm>
          <a:off x="1882140" y="3243376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1723</xdr:row>
      <xdr:rowOff>0</xdr:rowOff>
    </xdr:from>
    <xdr:to>
      <xdr:col>1</xdr:col>
      <xdr:colOff>3265170</xdr:colOff>
      <xdr:row>1723</xdr:row>
      <xdr:rowOff>0</xdr:rowOff>
    </xdr:to>
    <xdr:sp macro="" textlink="">
      <xdr:nvSpPr>
        <xdr:cNvPr id="34873" name="Line 55">
          <a:extLst>
            <a:ext uri="{FF2B5EF4-FFF2-40B4-BE49-F238E27FC236}">
              <a16:creationId xmlns:a16="http://schemas.microsoft.com/office/drawing/2014/main" id="{52DD3478-22AD-4838-86C2-586BF4564A75}"/>
            </a:ext>
          </a:extLst>
        </xdr:cNvPr>
        <xdr:cNvSpPr>
          <a:spLocks noChangeShapeType="1"/>
        </xdr:cNvSpPr>
      </xdr:nvSpPr>
      <xdr:spPr bwMode="auto">
        <a:xfrm>
          <a:off x="1798320" y="3243376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1723</xdr:row>
      <xdr:rowOff>0</xdr:rowOff>
    </xdr:from>
    <xdr:to>
      <xdr:col>1</xdr:col>
      <xdr:colOff>3265170</xdr:colOff>
      <xdr:row>1723</xdr:row>
      <xdr:rowOff>0</xdr:rowOff>
    </xdr:to>
    <xdr:sp macro="" textlink="">
      <xdr:nvSpPr>
        <xdr:cNvPr id="34874" name="Line 56">
          <a:extLst>
            <a:ext uri="{FF2B5EF4-FFF2-40B4-BE49-F238E27FC236}">
              <a16:creationId xmlns:a16="http://schemas.microsoft.com/office/drawing/2014/main" id="{C9717884-3871-4603-8BB4-F1E9704D3031}"/>
            </a:ext>
          </a:extLst>
        </xdr:cNvPr>
        <xdr:cNvSpPr>
          <a:spLocks noChangeShapeType="1"/>
        </xdr:cNvSpPr>
      </xdr:nvSpPr>
      <xdr:spPr bwMode="auto">
        <a:xfrm>
          <a:off x="1828800" y="3243376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1723</xdr:row>
      <xdr:rowOff>0</xdr:rowOff>
    </xdr:from>
    <xdr:to>
      <xdr:col>1</xdr:col>
      <xdr:colOff>3268980</xdr:colOff>
      <xdr:row>1723</xdr:row>
      <xdr:rowOff>0</xdr:rowOff>
    </xdr:to>
    <xdr:sp macro="" textlink="">
      <xdr:nvSpPr>
        <xdr:cNvPr id="34875" name="Line 57">
          <a:extLst>
            <a:ext uri="{FF2B5EF4-FFF2-40B4-BE49-F238E27FC236}">
              <a16:creationId xmlns:a16="http://schemas.microsoft.com/office/drawing/2014/main" id="{C2623739-63F4-49A6-95FA-EA1CD5F28F89}"/>
            </a:ext>
          </a:extLst>
        </xdr:cNvPr>
        <xdr:cNvSpPr>
          <a:spLocks noChangeShapeType="1"/>
        </xdr:cNvSpPr>
      </xdr:nvSpPr>
      <xdr:spPr bwMode="auto">
        <a:xfrm>
          <a:off x="1882140" y="3243376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1723</xdr:row>
      <xdr:rowOff>0</xdr:rowOff>
    </xdr:from>
    <xdr:to>
      <xdr:col>1</xdr:col>
      <xdr:colOff>3265170</xdr:colOff>
      <xdr:row>1723</xdr:row>
      <xdr:rowOff>0</xdr:rowOff>
    </xdr:to>
    <xdr:sp macro="" textlink="">
      <xdr:nvSpPr>
        <xdr:cNvPr id="34876" name="Line 58">
          <a:extLst>
            <a:ext uri="{FF2B5EF4-FFF2-40B4-BE49-F238E27FC236}">
              <a16:creationId xmlns:a16="http://schemas.microsoft.com/office/drawing/2014/main" id="{6B6836CE-10BF-4822-BD33-9611F9E435C6}"/>
            </a:ext>
          </a:extLst>
        </xdr:cNvPr>
        <xdr:cNvSpPr>
          <a:spLocks noChangeShapeType="1"/>
        </xdr:cNvSpPr>
      </xdr:nvSpPr>
      <xdr:spPr bwMode="auto">
        <a:xfrm>
          <a:off x="1798320" y="3243376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1723</xdr:row>
      <xdr:rowOff>0</xdr:rowOff>
    </xdr:from>
    <xdr:to>
      <xdr:col>1</xdr:col>
      <xdr:colOff>3265170</xdr:colOff>
      <xdr:row>1723</xdr:row>
      <xdr:rowOff>0</xdr:rowOff>
    </xdr:to>
    <xdr:sp macro="" textlink="">
      <xdr:nvSpPr>
        <xdr:cNvPr id="34877" name="Line 59">
          <a:extLst>
            <a:ext uri="{FF2B5EF4-FFF2-40B4-BE49-F238E27FC236}">
              <a16:creationId xmlns:a16="http://schemas.microsoft.com/office/drawing/2014/main" id="{DF32EF80-28B0-4283-94BB-41B1510FC4E6}"/>
            </a:ext>
          </a:extLst>
        </xdr:cNvPr>
        <xdr:cNvSpPr>
          <a:spLocks noChangeShapeType="1"/>
        </xdr:cNvSpPr>
      </xdr:nvSpPr>
      <xdr:spPr bwMode="auto">
        <a:xfrm>
          <a:off x="1828800" y="3243376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1723</xdr:row>
      <xdr:rowOff>0</xdr:rowOff>
    </xdr:from>
    <xdr:to>
      <xdr:col>1</xdr:col>
      <xdr:colOff>3268980</xdr:colOff>
      <xdr:row>1723</xdr:row>
      <xdr:rowOff>0</xdr:rowOff>
    </xdr:to>
    <xdr:sp macro="" textlink="">
      <xdr:nvSpPr>
        <xdr:cNvPr id="34878" name="Line 60">
          <a:extLst>
            <a:ext uri="{FF2B5EF4-FFF2-40B4-BE49-F238E27FC236}">
              <a16:creationId xmlns:a16="http://schemas.microsoft.com/office/drawing/2014/main" id="{1B6073F6-7E1D-46D1-A5E3-949E8CA681F0}"/>
            </a:ext>
          </a:extLst>
        </xdr:cNvPr>
        <xdr:cNvSpPr>
          <a:spLocks noChangeShapeType="1"/>
        </xdr:cNvSpPr>
      </xdr:nvSpPr>
      <xdr:spPr bwMode="auto">
        <a:xfrm>
          <a:off x="1882140" y="3243376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1723</xdr:row>
      <xdr:rowOff>0</xdr:rowOff>
    </xdr:from>
    <xdr:to>
      <xdr:col>1</xdr:col>
      <xdr:colOff>3265170</xdr:colOff>
      <xdr:row>1723</xdr:row>
      <xdr:rowOff>0</xdr:rowOff>
    </xdr:to>
    <xdr:sp macro="" textlink="">
      <xdr:nvSpPr>
        <xdr:cNvPr id="34879" name="Line 61">
          <a:extLst>
            <a:ext uri="{FF2B5EF4-FFF2-40B4-BE49-F238E27FC236}">
              <a16:creationId xmlns:a16="http://schemas.microsoft.com/office/drawing/2014/main" id="{5A8D79C0-DD4E-4CB7-924E-F345BFC3E2C4}"/>
            </a:ext>
          </a:extLst>
        </xdr:cNvPr>
        <xdr:cNvSpPr>
          <a:spLocks noChangeShapeType="1"/>
        </xdr:cNvSpPr>
      </xdr:nvSpPr>
      <xdr:spPr bwMode="auto">
        <a:xfrm>
          <a:off x="1798320" y="3243376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1723</xdr:row>
      <xdr:rowOff>0</xdr:rowOff>
    </xdr:from>
    <xdr:to>
      <xdr:col>1</xdr:col>
      <xdr:colOff>3265170</xdr:colOff>
      <xdr:row>1723</xdr:row>
      <xdr:rowOff>0</xdr:rowOff>
    </xdr:to>
    <xdr:sp macro="" textlink="">
      <xdr:nvSpPr>
        <xdr:cNvPr id="34880" name="Line 62">
          <a:extLst>
            <a:ext uri="{FF2B5EF4-FFF2-40B4-BE49-F238E27FC236}">
              <a16:creationId xmlns:a16="http://schemas.microsoft.com/office/drawing/2014/main" id="{6CC6F3A3-29DB-4D28-99AA-A6F39614B69A}"/>
            </a:ext>
          </a:extLst>
        </xdr:cNvPr>
        <xdr:cNvSpPr>
          <a:spLocks noChangeShapeType="1"/>
        </xdr:cNvSpPr>
      </xdr:nvSpPr>
      <xdr:spPr bwMode="auto">
        <a:xfrm>
          <a:off x="1828800" y="3243376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1723</xdr:row>
      <xdr:rowOff>0</xdr:rowOff>
    </xdr:from>
    <xdr:to>
      <xdr:col>1</xdr:col>
      <xdr:colOff>3268980</xdr:colOff>
      <xdr:row>1723</xdr:row>
      <xdr:rowOff>0</xdr:rowOff>
    </xdr:to>
    <xdr:sp macro="" textlink="">
      <xdr:nvSpPr>
        <xdr:cNvPr id="34881" name="Line 63">
          <a:extLst>
            <a:ext uri="{FF2B5EF4-FFF2-40B4-BE49-F238E27FC236}">
              <a16:creationId xmlns:a16="http://schemas.microsoft.com/office/drawing/2014/main" id="{6CA91613-1084-4B7F-A1B1-A0B3820C9087}"/>
            </a:ext>
          </a:extLst>
        </xdr:cNvPr>
        <xdr:cNvSpPr>
          <a:spLocks noChangeShapeType="1"/>
        </xdr:cNvSpPr>
      </xdr:nvSpPr>
      <xdr:spPr bwMode="auto">
        <a:xfrm>
          <a:off x="1882140" y="3243376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1723</xdr:row>
      <xdr:rowOff>0</xdr:rowOff>
    </xdr:from>
    <xdr:to>
      <xdr:col>1</xdr:col>
      <xdr:colOff>3265170</xdr:colOff>
      <xdr:row>1723</xdr:row>
      <xdr:rowOff>0</xdr:rowOff>
    </xdr:to>
    <xdr:sp macro="" textlink="">
      <xdr:nvSpPr>
        <xdr:cNvPr id="34882" name="Line 64">
          <a:extLst>
            <a:ext uri="{FF2B5EF4-FFF2-40B4-BE49-F238E27FC236}">
              <a16:creationId xmlns:a16="http://schemas.microsoft.com/office/drawing/2014/main" id="{D7EA04C0-2936-4C37-B84C-AA456A133083}"/>
            </a:ext>
          </a:extLst>
        </xdr:cNvPr>
        <xdr:cNvSpPr>
          <a:spLocks noChangeShapeType="1"/>
        </xdr:cNvSpPr>
      </xdr:nvSpPr>
      <xdr:spPr bwMode="auto">
        <a:xfrm>
          <a:off x="1798320" y="3243376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1723</xdr:row>
      <xdr:rowOff>0</xdr:rowOff>
    </xdr:from>
    <xdr:to>
      <xdr:col>1</xdr:col>
      <xdr:colOff>3265170</xdr:colOff>
      <xdr:row>1723</xdr:row>
      <xdr:rowOff>0</xdr:rowOff>
    </xdr:to>
    <xdr:sp macro="" textlink="">
      <xdr:nvSpPr>
        <xdr:cNvPr id="34883" name="Line 65">
          <a:extLst>
            <a:ext uri="{FF2B5EF4-FFF2-40B4-BE49-F238E27FC236}">
              <a16:creationId xmlns:a16="http://schemas.microsoft.com/office/drawing/2014/main" id="{58512891-F5C9-4A7A-BAB8-C09A033406C9}"/>
            </a:ext>
          </a:extLst>
        </xdr:cNvPr>
        <xdr:cNvSpPr>
          <a:spLocks noChangeShapeType="1"/>
        </xdr:cNvSpPr>
      </xdr:nvSpPr>
      <xdr:spPr bwMode="auto">
        <a:xfrm>
          <a:off x="1828800" y="3243376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1207770</xdr:colOff>
      <xdr:row>1723</xdr:row>
      <xdr:rowOff>0</xdr:rowOff>
    </xdr:from>
    <xdr:to>
      <xdr:col>1</xdr:col>
      <xdr:colOff>3131820</xdr:colOff>
      <xdr:row>1723</xdr:row>
      <xdr:rowOff>0</xdr:rowOff>
    </xdr:to>
    <xdr:sp macro="" textlink="">
      <xdr:nvSpPr>
        <xdr:cNvPr id="34884" name="Line 66">
          <a:extLst>
            <a:ext uri="{FF2B5EF4-FFF2-40B4-BE49-F238E27FC236}">
              <a16:creationId xmlns:a16="http://schemas.microsoft.com/office/drawing/2014/main" id="{553CCA92-8A5F-414B-B94E-DEE0A81C3FC1}"/>
            </a:ext>
          </a:extLst>
        </xdr:cNvPr>
        <xdr:cNvSpPr>
          <a:spLocks noChangeShapeType="1"/>
        </xdr:cNvSpPr>
      </xdr:nvSpPr>
      <xdr:spPr bwMode="auto">
        <a:xfrm>
          <a:off x="1558290" y="3243376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1219200</xdr:colOff>
      <xdr:row>1723</xdr:row>
      <xdr:rowOff>0</xdr:rowOff>
    </xdr:from>
    <xdr:to>
      <xdr:col>1</xdr:col>
      <xdr:colOff>3143250</xdr:colOff>
      <xdr:row>1723</xdr:row>
      <xdr:rowOff>0</xdr:rowOff>
    </xdr:to>
    <xdr:sp macro="" textlink="">
      <xdr:nvSpPr>
        <xdr:cNvPr id="34885" name="Line 67">
          <a:extLst>
            <a:ext uri="{FF2B5EF4-FFF2-40B4-BE49-F238E27FC236}">
              <a16:creationId xmlns:a16="http://schemas.microsoft.com/office/drawing/2014/main" id="{DB79DA46-45C9-43B3-A129-B8E832EEC6FD}"/>
            </a:ext>
          </a:extLst>
        </xdr:cNvPr>
        <xdr:cNvSpPr>
          <a:spLocks noChangeShapeType="1"/>
        </xdr:cNvSpPr>
      </xdr:nvSpPr>
      <xdr:spPr bwMode="auto">
        <a:xfrm>
          <a:off x="1569720" y="3243376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1219200</xdr:colOff>
      <xdr:row>1723</xdr:row>
      <xdr:rowOff>0</xdr:rowOff>
    </xdr:from>
    <xdr:to>
      <xdr:col>1</xdr:col>
      <xdr:colOff>3143250</xdr:colOff>
      <xdr:row>1723</xdr:row>
      <xdr:rowOff>0</xdr:rowOff>
    </xdr:to>
    <xdr:sp macro="" textlink="">
      <xdr:nvSpPr>
        <xdr:cNvPr id="34886" name="Line 68">
          <a:extLst>
            <a:ext uri="{FF2B5EF4-FFF2-40B4-BE49-F238E27FC236}">
              <a16:creationId xmlns:a16="http://schemas.microsoft.com/office/drawing/2014/main" id="{BD708149-43B0-4340-B641-C25B4DFD88C8}"/>
            </a:ext>
          </a:extLst>
        </xdr:cNvPr>
        <xdr:cNvSpPr>
          <a:spLocks noChangeShapeType="1"/>
        </xdr:cNvSpPr>
      </xdr:nvSpPr>
      <xdr:spPr bwMode="auto">
        <a:xfrm>
          <a:off x="1569720" y="3243376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1169670</xdr:colOff>
      <xdr:row>2187</xdr:row>
      <xdr:rowOff>0</xdr:rowOff>
    </xdr:from>
    <xdr:to>
      <xdr:col>1</xdr:col>
      <xdr:colOff>3208020</xdr:colOff>
      <xdr:row>2187</xdr:row>
      <xdr:rowOff>0</xdr:rowOff>
    </xdr:to>
    <xdr:sp macro="" textlink="">
      <xdr:nvSpPr>
        <xdr:cNvPr id="34887" name="Line 69">
          <a:extLst>
            <a:ext uri="{FF2B5EF4-FFF2-40B4-BE49-F238E27FC236}">
              <a16:creationId xmlns:a16="http://schemas.microsoft.com/office/drawing/2014/main" id="{55A5E104-DFCD-49BC-A8FA-768EE2EA9313}"/>
            </a:ext>
          </a:extLst>
        </xdr:cNvPr>
        <xdr:cNvSpPr>
          <a:spLocks noChangeShapeType="1"/>
        </xdr:cNvSpPr>
      </xdr:nvSpPr>
      <xdr:spPr bwMode="auto">
        <a:xfrm>
          <a:off x="1520190" y="414246060"/>
          <a:ext cx="2038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1394460</xdr:colOff>
      <xdr:row>891</xdr:row>
      <xdr:rowOff>0</xdr:rowOff>
    </xdr:from>
    <xdr:to>
      <xdr:col>1</xdr:col>
      <xdr:colOff>2998470</xdr:colOff>
      <xdr:row>891</xdr:row>
      <xdr:rowOff>0</xdr:rowOff>
    </xdr:to>
    <xdr:sp macro="" textlink="">
      <xdr:nvSpPr>
        <xdr:cNvPr id="34888" name="Line 71">
          <a:extLst>
            <a:ext uri="{FF2B5EF4-FFF2-40B4-BE49-F238E27FC236}">
              <a16:creationId xmlns:a16="http://schemas.microsoft.com/office/drawing/2014/main" id="{B57309C6-6363-41C6-9D53-17DF5FE09715}"/>
            </a:ext>
          </a:extLst>
        </xdr:cNvPr>
        <xdr:cNvSpPr>
          <a:spLocks noChangeShapeType="1"/>
        </xdr:cNvSpPr>
      </xdr:nvSpPr>
      <xdr:spPr bwMode="auto">
        <a:xfrm>
          <a:off x="1744980" y="168241980"/>
          <a:ext cx="16040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1428750</xdr:colOff>
      <xdr:row>891</xdr:row>
      <xdr:rowOff>0</xdr:rowOff>
    </xdr:from>
    <xdr:to>
      <xdr:col>1</xdr:col>
      <xdr:colOff>2948940</xdr:colOff>
      <xdr:row>891</xdr:row>
      <xdr:rowOff>0</xdr:rowOff>
    </xdr:to>
    <xdr:sp macro="" textlink="">
      <xdr:nvSpPr>
        <xdr:cNvPr id="34889" name="Line 72">
          <a:extLst>
            <a:ext uri="{FF2B5EF4-FFF2-40B4-BE49-F238E27FC236}">
              <a16:creationId xmlns:a16="http://schemas.microsoft.com/office/drawing/2014/main" id="{30B556CC-4EDD-4911-9970-D7FD3064B3C9}"/>
            </a:ext>
          </a:extLst>
        </xdr:cNvPr>
        <xdr:cNvSpPr>
          <a:spLocks noChangeShapeType="1"/>
        </xdr:cNvSpPr>
      </xdr:nvSpPr>
      <xdr:spPr bwMode="auto">
        <a:xfrm>
          <a:off x="1779270" y="168241980"/>
          <a:ext cx="15201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891</xdr:row>
      <xdr:rowOff>0</xdr:rowOff>
    </xdr:from>
    <xdr:to>
      <xdr:col>1</xdr:col>
      <xdr:colOff>2876550</xdr:colOff>
      <xdr:row>891</xdr:row>
      <xdr:rowOff>0</xdr:rowOff>
    </xdr:to>
    <xdr:sp macro="" textlink="">
      <xdr:nvSpPr>
        <xdr:cNvPr id="34890" name="Line 73">
          <a:extLst>
            <a:ext uri="{FF2B5EF4-FFF2-40B4-BE49-F238E27FC236}">
              <a16:creationId xmlns:a16="http://schemas.microsoft.com/office/drawing/2014/main" id="{B3E292A8-2138-4E5C-84F5-84D398F44096}"/>
            </a:ext>
          </a:extLst>
        </xdr:cNvPr>
        <xdr:cNvSpPr>
          <a:spLocks noChangeShapeType="1"/>
        </xdr:cNvSpPr>
      </xdr:nvSpPr>
      <xdr:spPr bwMode="auto">
        <a:xfrm>
          <a:off x="1798320" y="168241980"/>
          <a:ext cx="1428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1653540</xdr:colOff>
      <xdr:row>891</xdr:row>
      <xdr:rowOff>0</xdr:rowOff>
    </xdr:from>
    <xdr:to>
      <xdr:col>1</xdr:col>
      <xdr:colOff>3265170</xdr:colOff>
      <xdr:row>891</xdr:row>
      <xdr:rowOff>0</xdr:rowOff>
    </xdr:to>
    <xdr:sp macro="" textlink="">
      <xdr:nvSpPr>
        <xdr:cNvPr id="34891" name="Line 74">
          <a:extLst>
            <a:ext uri="{FF2B5EF4-FFF2-40B4-BE49-F238E27FC236}">
              <a16:creationId xmlns:a16="http://schemas.microsoft.com/office/drawing/2014/main" id="{A60F73BD-C58E-430A-8392-AF3C37829BE3}"/>
            </a:ext>
          </a:extLst>
        </xdr:cNvPr>
        <xdr:cNvSpPr>
          <a:spLocks noChangeShapeType="1"/>
        </xdr:cNvSpPr>
      </xdr:nvSpPr>
      <xdr:spPr bwMode="auto">
        <a:xfrm>
          <a:off x="2004060" y="168241980"/>
          <a:ext cx="161163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1676400</xdr:colOff>
      <xdr:row>891</xdr:row>
      <xdr:rowOff>0</xdr:rowOff>
    </xdr:from>
    <xdr:to>
      <xdr:col>1</xdr:col>
      <xdr:colOff>3208020</xdr:colOff>
      <xdr:row>891</xdr:row>
      <xdr:rowOff>0</xdr:rowOff>
    </xdr:to>
    <xdr:sp macro="" textlink="">
      <xdr:nvSpPr>
        <xdr:cNvPr id="34892" name="Line 75">
          <a:extLst>
            <a:ext uri="{FF2B5EF4-FFF2-40B4-BE49-F238E27FC236}">
              <a16:creationId xmlns:a16="http://schemas.microsoft.com/office/drawing/2014/main" id="{F05D1CE3-2822-48D0-BD1F-E395850C5B1D}"/>
            </a:ext>
          </a:extLst>
        </xdr:cNvPr>
        <xdr:cNvSpPr>
          <a:spLocks noChangeShapeType="1"/>
        </xdr:cNvSpPr>
      </xdr:nvSpPr>
      <xdr:spPr bwMode="auto">
        <a:xfrm>
          <a:off x="2026920" y="168241980"/>
          <a:ext cx="15316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1375410</xdr:colOff>
      <xdr:row>891</xdr:row>
      <xdr:rowOff>0</xdr:rowOff>
    </xdr:from>
    <xdr:to>
      <xdr:col>1</xdr:col>
      <xdr:colOff>2926080</xdr:colOff>
      <xdr:row>891</xdr:row>
      <xdr:rowOff>0</xdr:rowOff>
    </xdr:to>
    <xdr:sp macro="" textlink="">
      <xdr:nvSpPr>
        <xdr:cNvPr id="34893" name="Line 76">
          <a:extLst>
            <a:ext uri="{FF2B5EF4-FFF2-40B4-BE49-F238E27FC236}">
              <a16:creationId xmlns:a16="http://schemas.microsoft.com/office/drawing/2014/main" id="{10763622-BF8A-4CB8-9850-E2A772B2F334}"/>
            </a:ext>
          </a:extLst>
        </xdr:cNvPr>
        <xdr:cNvSpPr>
          <a:spLocks noChangeShapeType="1"/>
        </xdr:cNvSpPr>
      </xdr:nvSpPr>
      <xdr:spPr bwMode="auto">
        <a:xfrm>
          <a:off x="1725930" y="168241980"/>
          <a:ext cx="15506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1325880</xdr:colOff>
      <xdr:row>891</xdr:row>
      <xdr:rowOff>0</xdr:rowOff>
    </xdr:from>
    <xdr:to>
      <xdr:col>1</xdr:col>
      <xdr:colOff>3124200</xdr:colOff>
      <xdr:row>891</xdr:row>
      <xdr:rowOff>0</xdr:rowOff>
    </xdr:to>
    <xdr:sp macro="" textlink="">
      <xdr:nvSpPr>
        <xdr:cNvPr id="34894" name="Line 78">
          <a:extLst>
            <a:ext uri="{FF2B5EF4-FFF2-40B4-BE49-F238E27FC236}">
              <a16:creationId xmlns:a16="http://schemas.microsoft.com/office/drawing/2014/main" id="{2D7195E7-BFFE-4850-9A67-FCF81E4FC5EC}"/>
            </a:ext>
          </a:extLst>
        </xdr:cNvPr>
        <xdr:cNvSpPr>
          <a:spLocks noChangeShapeType="1"/>
        </xdr:cNvSpPr>
      </xdr:nvSpPr>
      <xdr:spPr bwMode="auto">
        <a:xfrm>
          <a:off x="1676400" y="168241980"/>
          <a:ext cx="17983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891</xdr:row>
      <xdr:rowOff>0</xdr:rowOff>
    </xdr:from>
    <xdr:to>
      <xdr:col>1</xdr:col>
      <xdr:colOff>3268980</xdr:colOff>
      <xdr:row>891</xdr:row>
      <xdr:rowOff>0</xdr:rowOff>
    </xdr:to>
    <xdr:sp macro="" textlink="">
      <xdr:nvSpPr>
        <xdr:cNvPr id="34895" name="Line 79">
          <a:extLst>
            <a:ext uri="{FF2B5EF4-FFF2-40B4-BE49-F238E27FC236}">
              <a16:creationId xmlns:a16="http://schemas.microsoft.com/office/drawing/2014/main" id="{0C311BC7-A4C7-4CBB-A1F2-23D3B2F50545}"/>
            </a:ext>
          </a:extLst>
        </xdr:cNvPr>
        <xdr:cNvSpPr>
          <a:spLocks noChangeShapeType="1"/>
        </xdr:cNvSpPr>
      </xdr:nvSpPr>
      <xdr:spPr bwMode="auto">
        <a:xfrm>
          <a:off x="1882140" y="1682419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891</xdr:row>
      <xdr:rowOff>0</xdr:rowOff>
    </xdr:from>
    <xdr:to>
      <xdr:col>1</xdr:col>
      <xdr:colOff>3265170</xdr:colOff>
      <xdr:row>891</xdr:row>
      <xdr:rowOff>0</xdr:rowOff>
    </xdr:to>
    <xdr:sp macro="" textlink="">
      <xdr:nvSpPr>
        <xdr:cNvPr id="34896" name="Line 80">
          <a:extLst>
            <a:ext uri="{FF2B5EF4-FFF2-40B4-BE49-F238E27FC236}">
              <a16:creationId xmlns:a16="http://schemas.microsoft.com/office/drawing/2014/main" id="{D3FC524D-A477-4E12-9A92-7EB264058F38}"/>
            </a:ext>
          </a:extLst>
        </xdr:cNvPr>
        <xdr:cNvSpPr>
          <a:spLocks noChangeShapeType="1"/>
        </xdr:cNvSpPr>
      </xdr:nvSpPr>
      <xdr:spPr bwMode="auto">
        <a:xfrm>
          <a:off x="1798320" y="1682419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891</xdr:row>
      <xdr:rowOff>0</xdr:rowOff>
    </xdr:from>
    <xdr:to>
      <xdr:col>1</xdr:col>
      <xdr:colOff>3265170</xdr:colOff>
      <xdr:row>891</xdr:row>
      <xdr:rowOff>0</xdr:rowOff>
    </xdr:to>
    <xdr:sp macro="" textlink="">
      <xdr:nvSpPr>
        <xdr:cNvPr id="34897" name="Line 81">
          <a:extLst>
            <a:ext uri="{FF2B5EF4-FFF2-40B4-BE49-F238E27FC236}">
              <a16:creationId xmlns:a16="http://schemas.microsoft.com/office/drawing/2014/main" id="{ECCDE1E2-B5BE-4756-9D56-7890A5F4CEC3}"/>
            </a:ext>
          </a:extLst>
        </xdr:cNvPr>
        <xdr:cNvSpPr>
          <a:spLocks noChangeShapeType="1"/>
        </xdr:cNvSpPr>
      </xdr:nvSpPr>
      <xdr:spPr bwMode="auto">
        <a:xfrm>
          <a:off x="1828800" y="1682419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891</xdr:row>
      <xdr:rowOff>0</xdr:rowOff>
    </xdr:from>
    <xdr:to>
      <xdr:col>1</xdr:col>
      <xdr:colOff>3268980</xdr:colOff>
      <xdr:row>891</xdr:row>
      <xdr:rowOff>0</xdr:rowOff>
    </xdr:to>
    <xdr:sp macro="" textlink="">
      <xdr:nvSpPr>
        <xdr:cNvPr id="34898" name="Line 82">
          <a:extLst>
            <a:ext uri="{FF2B5EF4-FFF2-40B4-BE49-F238E27FC236}">
              <a16:creationId xmlns:a16="http://schemas.microsoft.com/office/drawing/2014/main" id="{400B8423-7E53-45BA-A354-6CB9EBA19C58}"/>
            </a:ext>
          </a:extLst>
        </xdr:cNvPr>
        <xdr:cNvSpPr>
          <a:spLocks noChangeShapeType="1"/>
        </xdr:cNvSpPr>
      </xdr:nvSpPr>
      <xdr:spPr bwMode="auto">
        <a:xfrm>
          <a:off x="1882140" y="1682419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891</xdr:row>
      <xdr:rowOff>0</xdr:rowOff>
    </xdr:from>
    <xdr:to>
      <xdr:col>1</xdr:col>
      <xdr:colOff>3265170</xdr:colOff>
      <xdr:row>891</xdr:row>
      <xdr:rowOff>0</xdr:rowOff>
    </xdr:to>
    <xdr:sp macro="" textlink="">
      <xdr:nvSpPr>
        <xdr:cNvPr id="34899" name="Line 83">
          <a:extLst>
            <a:ext uri="{FF2B5EF4-FFF2-40B4-BE49-F238E27FC236}">
              <a16:creationId xmlns:a16="http://schemas.microsoft.com/office/drawing/2014/main" id="{485C6EFC-6EEF-4472-9C28-0B248182661C}"/>
            </a:ext>
          </a:extLst>
        </xdr:cNvPr>
        <xdr:cNvSpPr>
          <a:spLocks noChangeShapeType="1"/>
        </xdr:cNvSpPr>
      </xdr:nvSpPr>
      <xdr:spPr bwMode="auto">
        <a:xfrm>
          <a:off x="1798320" y="1682419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891</xdr:row>
      <xdr:rowOff>0</xdr:rowOff>
    </xdr:from>
    <xdr:to>
      <xdr:col>1</xdr:col>
      <xdr:colOff>3265170</xdr:colOff>
      <xdr:row>891</xdr:row>
      <xdr:rowOff>0</xdr:rowOff>
    </xdr:to>
    <xdr:sp macro="" textlink="">
      <xdr:nvSpPr>
        <xdr:cNvPr id="34900" name="Line 84">
          <a:extLst>
            <a:ext uri="{FF2B5EF4-FFF2-40B4-BE49-F238E27FC236}">
              <a16:creationId xmlns:a16="http://schemas.microsoft.com/office/drawing/2014/main" id="{36BB7EB8-6B11-49AA-BFB0-03341352C24E}"/>
            </a:ext>
          </a:extLst>
        </xdr:cNvPr>
        <xdr:cNvSpPr>
          <a:spLocks noChangeShapeType="1"/>
        </xdr:cNvSpPr>
      </xdr:nvSpPr>
      <xdr:spPr bwMode="auto">
        <a:xfrm>
          <a:off x="1828800" y="1682419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891</xdr:row>
      <xdr:rowOff>0</xdr:rowOff>
    </xdr:from>
    <xdr:to>
      <xdr:col>1</xdr:col>
      <xdr:colOff>3268980</xdr:colOff>
      <xdr:row>891</xdr:row>
      <xdr:rowOff>0</xdr:rowOff>
    </xdr:to>
    <xdr:sp macro="" textlink="">
      <xdr:nvSpPr>
        <xdr:cNvPr id="34901" name="Line 85">
          <a:extLst>
            <a:ext uri="{FF2B5EF4-FFF2-40B4-BE49-F238E27FC236}">
              <a16:creationId xmlns:a16="http://schemas.microsoft.com/office/drawing/2014/main" id="{5FE41AEF-F1AC-4A30-811C-9516F5D14061}"/>
            </a:ext>
          </a:extLst>
        </xdr:cNvPr>
        <xdr:cNvSpPr>
          <a:spLocks noChangeShapeType="1"/>
        </xdr:cNvSpPr>
      </xdr:nvSpPr>
      <xdr:spPr bwMode="auto">
        <a:xfrm>
          <a:off x="1882140" y="1682419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891</xdr:row>
      <xdr:rowOff>0</xdr:rowOff>
    </xdr:from>
    <xdr:to>
      <xdr:col>1</xdr:col>
      <xdr:colOff>3265170</xdr:colOff>
      <xdr:row>891</xdr:row>
      <xdr:rowOff>0</xdr:rowOff>
    </xdr:to>
    <xdr:sp macro="" textlink="">
      <xdr:nvSpPr>
        <xdr:cNvPr id="34902" name="Line 86">
          <a:extLst>
            <a:ext uri="{FF2B5EF4-FFF2-40B4-BE49-F238E27FC236}">
              <a16:creationId xmlns:a16="http://schemas.microsoft.com/office/drawing/2014/main" id="{9AE54027-0E01-465D-9D3C-F9E5607178EA}"/>
            </a:ext>
          </a:extLst>
        </xdr:cNvPr>
        <xdr:cNvSpPr>
          <a:spLocks noChangeShapeType="1"/>
        </xdr:cNvSpPr>
      </xdr:nvSpPr>
      <xdr:spPr bwMode="auto">
        <a:xfrm>
          <a:off x="1798320" y="1682419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891</xdr:row>
      <xdr:rowOff>0</xdr:rowOff>
    </xdr:from>
    <xdr:to>
      <xdr:col>1</xdr:col>
      <xdr:colOff>3265170</xdr:colOff>
      <xdr:row>891</xdr:row>
      <xdr:rowOff>0</xdr:rowOff>
    </xdr:to>
    <xdr:sp macro="" textlink="">
      <xdr:nvSpPr>
        <xdr:cNvPr id="34903" name="Line 87">
          <a:extLst>
            <a:ext uri="{FF2B5EF4-FFF2-40B4-BE49-F238E27FC236}">
              <a16:creationId xmlns:a16="http://schemas.microsoft.com/office/drawing/2014/main" id="{1ED0EBAE-E1A4-48C1-8024-EB5E88A42780}"/>
            </a:ext>
          </a:extLst>
        </xdr:cNvPr>
        <xdr:cNvSpPr>
          <a:spLocks noChangeShapeType="1"/>
        </xdr:cNvSpPr>
      </xdr:nvSpPr>
      <xdr:spPr bwMode="auto">
        <a:xfrm>
          <a:off x="1828800" y="1682419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891</xdr:row>
      <xdr:rowOff>0</xdr:rowOff>
    </xdr:from>
    <xdr:to>
      <xdr:col>1</xdr:col>
      <xdr:colOff>3268980</xdr:colOff>
      <xdr:row>891</xdr:row>
      <xdr:rowOff>0</xdr:rowOff>
    </xdr:to>
    <xdr:sp macro="" textlink="">
      <xdr:nvSpPr>
        <xdr:cNvPr id="34904" name="Line 88">
          <a:extLst>
            <a:ext uri="{FF2B5EF4-FFF2-40B4-BE49-F238E27FC236}">
              <a16:creationId xmlns:a16="http://schemas.microsoft.com/office/drawing/2014/main" id="{80D5D37D-EFD6-4541-97E9-72B8F779243D}"/>
            </a:ext>
          </a:extLst>
        </xdr:cNvPr>
        <xdr:cNvSpPr>
          <a:spLocks noChangeShapeType="1"/>
        </xdr:cNvSpPr>
      </xdr:nvSpPr>
      <xdr:spPr bwMode="auto">
        <a:xfrm>
          <a:off x="1882140" y="1682419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891</xdr:row>
      <xdr:rowOff>0</xdr:rowOff>
    </xdr:from>
    <xdr:to>
      <xdr:col>1</xdr:col>
      <xdr:colOff>3265170</xdr:colOff>
      <xdr:row>891</xdr:row>
      <xdr:rowOff>0</xdr:rowOff>
    </xdr:to>
    <xdr:sp macro="" textlink="">
      <xdr:nvSpPr>
        <xdr:cNvPr id="34905" name="Line 89">
          <a:extLst>
            <a:ext uri="{FF2B5EF4-FFF2-40B4-BE49-F238E27FC236}">
              <a16:creationId xmlns:a16="http://schemas.microsoft.com/office/drawing/2014/main" id="{A8A0EEED-FFA8-43D2-879D-B6103A9F897B}"/>
            </a:ext>
          </a:extLst>
        </xdr:cNvPr>
        <xdr:cNvSpPr>
          <a:spLocks noChangeShapeType="1"/>
        </xdr:cNvSpPr>
      </xdr:nvSpPr>
      <xdr:spPr bwMode="auto">
        <a:xfrm>
          <a:off x="1798320" y="1682419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891</xdr:row>
      <xdr:rowOff>0</xdr:rowOff>
    </xdr:from>
    <xdr:to>
      <xdr:col>1</xdr:col>
      <xdr:colOff>3265170</xdr:colOff>
      <xdr:row>891</xdr:row>
      <xdr:rowOff>0</xdr:rowOff>
    </xdr:to>
    <xdr:sp macro="" textlink="">
      <xdr:nvSpPr>
        <xdr:cNvPr id="34906" name="Line 90">
          <a:extLst>
            <a:ext uri="{FF2B5EF4-FFF2-40B4-BE49-F238E27FC236}">
              <a16:creationId xmlns:a16="http://schemas.microsoft.com/office/drawing/2014/main" id="{0D2B8A72-B53E-4588-8C5D-BD62725C4D46}"/>
            </a:ext>
          </a:extLst>
        </xdr:cNvPr>
        <xdr:cNvSpPr>
          <a:spLocks noChangeShapeType="1"/>
        </xdr:cNvSpPr>
      </xdr:nvSpPr>
      <xdr:spPr bwMode="auto">
        <a:xfrm>
          <a:off x="1828800" y="1682419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1207770</xdr:colOff>
      <xdr:row>891</xdr:row>
      <xdr:rowOff>0</xdr:rowOff>
    </xdr:from>
    <xdr:to>
      <xdr:col>1</xdr:col>
      <xdr:colOff>3131820</xdr:colOff>
      <xdr:row>891</xdr:row>
      <xdr:rowOff>0</xdr:rowOff>
    </xdr:to>
    <xdr:sp macro="" textlink="">
      <xdr:nvSpPr>
        <xdr:cNvPr id="34907" name="Line 91">
          <a:extLst>
            <a:ext uri="{FF2B5EF4-FFF2-40B4-BE49-F238E27FC236}">
              <a16:creationId xmlns:a16="http://schemas.microsoft.com/office/drawing/2014/main" id="{11A2E946-F7C0-499D-866D-413E166AD5C3}"/>
            </a:ext>
          </a:extLst>
        </xdr:cNvPr>
        <xdr:cNvSpPr>
          <a:spLocks noChangeShapeType="1"/>
        </xdr:cNvSpPr>
      </xdr:nvSpPr>
      <xdr:spPr bwMode="auto">
        <a:xfrm>
          <a:off x="1558290" y="1682419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1219200</xdr:colOff>
      <xdr:row>891</xdr:row>
      <xdr:rowOff>0</xdr:rowOff>
    </xdr:from>
    <xdr:to>
      <xdr:col>1</xdr:col>
      <xdr:colOff>3143250</xdr:colOff>
      <xdr:row>891</xdr:row>
      <xdr:rowOff>0</xdr:rowOff>
    </xdr:to>
    <xdr:sp macro="" textlink="">
      <xdr:nvSpPr>
        <xdr:cNvPr id="34908" name="Line 92">
          <a:extLst>
            <a:ext uri="{FF2B5EF4-FFF2-40B4-BE49-F238E27FC236}">
              <a16:creationId xmlns:a16="http://schemas.microsoft.com/office/drawing/2014/main" id="{4C4A63EB-0E56-420F-97CE-ACA60E70BB60}"/>
            </a:ext>
          </a:extLst>
        </xdr:cNvPr>
        <xdr:cNvSpPr>
          <a:spLocks noChangeShapeType="1"/>
        </xdr:cNvSpPr>
      </xdr:nvSpPr>
      <xdr:spPr bwMode="auto">
        <a:xfrm>
          <a:off x="1569720" y="1682419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1219200</xdr:colOff>
      <xdr:row>891</xdr:row>
      <xdr:rowOff>0</xdr:rowOff>
    </xdr:from>
    <xdr:to>
      <xdr:col>1</xdr:col>
      <xdr:colOff>3143250</xdr:colOff>
      <xdr:row>891</xdr:row>
      <xdr:rowOff>0</xdr:rowOff>
    </xdr:to>
    <xdr:sp macro="" textlink="">
      <xdr:nvSpPr>
        <xdr:cNvPr id="34909" name="Line 93">
          <a:extLst>
            <a:ext uri="{FF2B5EF4-FFF2-40B4-BE49-F238E27FC236}">
              <a16:creationId xmlns:a16="http://schemas.microsoft.com/office/drawing/2014/main" id="{D4F05EEF-059D-4BDC-80F8-A0C1652B29A5}"/>
            </a:ext>
          </a:extLst>
        </xdr:cNvPr>
        <xdr:cNvSpPr>
          <a:spLocks noChangeShapeType="1"/>
        </xdr:cNvSpPr>
      </xdr:nvSpPr>
      <xdr:spPr bwMode="auto">
        <a:xfrm>
          <a:off x="1569720" y="1682419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891</xdr:row>
      <xdr:rowOff>0</xdr:rowOff>
    </xdr:from>
    <xdr:to>
      <xdr:col>1</xdr:col>
      <xdr:colOff>3268980</xdr:colOff>
      <xdr:row>891</xdr:row>
      <xdr:rowOff>0</xdr:rowOff>
    </xdr:to>
    <xdr:sp macro="" textlink="">
      <xdr:nvSpPr>
        <xdr:cNvPr id="34910" name="Line 94">
          <a:extLst>
            <a:ext uri="{FF2B5EF4-FFF2-40B4-BE49-F238E27FC236}">
              <a16:creationId xmlns:a16="http://schemas.microsoft.com/office/drawing/2014/main" id="{D42E1921-67E8-49EE-84E0-70FD14E52D5C}"/>
            </a:ext>
          </a:extLst>
        </xdr:cNvPr>
        <xdr:cNvSpPr>
          <a:spLocks noChangeShapeType="1"/>
        </xdr:cNvSpPr>
      </xdr:nvSpPr>
      <xdr:spPr bwMode="auto">
        <a:xfrm>
          <a:off x="1882140" y="1682419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891</xdr:row>
      <xdr:rowOff>0</xdr:rowOff>
    </xdr:from>
    <xdr:to>
      <xdr:col>1</xdr:col>
      <xdr:colOff>3265170</xdr:colOff>
      <xdr:row>891</xdr:row>
      <xdr:rowOff>0</xdr:rowOff>
    </xdr:to>
    <xdr:sp macro="" textlink="">
      <xdr:nvSpPr>
        <xdr:cNvPr id="34911" name="Line 95">
          <a:extLst>
            <a:ext uri="{FF2B5EF4-FFF2-40B4-BE49-F238E27FC236}">
              <a16:creationId xmlns:a16="http://schemas.microsoft.com/office/drawing/2014/main" id="{727F3153-99CC-453A-B029-98E284FCFC9C}"/>
            </a:ext>
          </a:extLst>
        </xdr:cNvPr>
        <xdr:cNvSpPr>
          <a:spLocks noChangeShapeType="1"/>
        </xdr:cNvSpPr>
      </xdr:nvSpPr>
      <xdr:spPr bwMode="auto">
        <a:xfrm>
          <a:off x="1798320" y="1682419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891</xdr:row>
      <xdr:rowOff>0</xdr:rowOff>
    </xdr:from>
    <xdr:to>
      <xdr:col>1</xdr:col>
      <xdr:colOff>3265170</xdr:colOff>
      <xdr:row>891</xdr:row>
      <xdr:rowOff>0</xdr:rowOff>
    </xdr:to>
    <xdr:sp macro="" textlink="">
      <xdr:nvSpPr>
        <xdr:cNvPr id="34912" name="Line 96">
          <a:extLst>
            <a:ext uri="{FF2B5EF4-FFF2-40B4-BE49-F238E27FC236}">
              <a16:creationId xmlns:a16="http://schemas.microsoft.com/office/drawing/2014/main" id="{A5C1061B-CA7C-40E5-B8D8-90860F0A6966}"/>
            </a:ext>
          </a:extLst>
        </xdr:cNvPr>
        <xdr:cNvSpPr>
          <a:spLocks noChangeShapeType="1"/>
        </xdr:cNvSpPr>
      </xdr:nvSpPr>
      <xdr:spPr bwMode="auto">
        <a:xfrm>
          <a:off x="1828800" y="1682419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1653540</xdr:colOff>
      <xdr:row>891</xdr:row>
      <xdr:rowOff>0</xdr:rowOff>
    </xdr:from>
    <xdr:to>
      <xdr:col>1</xdr:col>
      <xdr:colOff>3265170</xdr:colOff>
      <xdr:row>891</xdr:row>
      <xdr:rowOff>0</xdr:rowOff>
    </xdr:to>
    <xdr:sp macro="" textlink="">
      <xdr:nvSpPr>
        <xdr:cNvPr id="34913" name="Line 97">
          <a:extLst>
            <a:ext uri="{FF2B5EF4-FFF2-40B4-BE49-F238E27FC236}">
              <a16:creationId xmlns:a16="http://schemas.microsoft.com/office/drawing/2014/main" id="{DCB989DC-5A2B-419E-AD63-4F574C4AD47E}"/>
            </a:ext>
          </a:extLst>
        </xdr:cNvPr>
        <xdr:cNvSpPr>
          <a:spLocks noChangeShapeType="1"/>
        </xdr:cNvSpPr>
      </xdr:nvSpPr>
      <xdr:spPr bwMode="auto">
        <a:xfrm>
          <a:off x="2004060" y="168241980"/>
          <a:ext cx="161163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891</xdr:row>
      <xdr:rowOff>0</xdr:rowOff>
    </xdr:from>
    <xdr:to>
      <xdr:col>1</xdr:col>
      <xdr:colOff>3268980</xdr:colOff>
      <xdr:row>891</xdr:row>
      <xdr:rowOff>0</xdr:rowOff>
    </xdr:to>
    <xdr:sp macro="" textlink="">
      <xdr:nvSpPr>
        <xdr:cNvPr id="34914" name="Line 98">
          <a:extLst>
            <a:ext uri="{FF2B5EF4-FFF2-40B4-BE49-F238E27FC236}">
              <a16:creationId xmlns:a16="http://schemas.microsoft.com/office/drawing/2014/main" id="{724BA6F4-5D65-4F51-9406-637B3B74A90E}"/>
            </a:ext>
          </a:extLst>
        </xdr:cNvPr>
        <xdr:cNvSpPr>
          <a:spLocks noChangeShapeType="1"/>
        </xdr:cNvSpPr>
      </xdr:nvSpPr>
      <xdr:spPr bwMode="auto">
        <a:xfrm>
          <a:off x="1882140" y="1682419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891</xdr:row>
      <xdr:rowOff>0</xdr:rowOff>
    </xdr:from>
    <xdr:to>
      <xdr:col>1</xdr:col>
      <xdr:colOff>3265170</xdr:colOff>
      <xdr:row>891</xdr:row>
      <xdr:rowOff>0</xdr:rowOff>
    </xdr:to>
    <xdr:sp macro="" textlink="">
      <xdr:nvSpPr>
        <xdr:cNvPr id="34915" name="Line 99">
          <a:extLst>
            <a:ext uri="{FF2B5EF4-FFF2-40B4-BE49-F238E27FC236}">
              <a16:creationId xmlns:a16="http://schemas.microsoft.com/office/drawing/2014/main" id="{A91BF0BA-B824-4A20-A5F4-B38B0D5DC79A}"/>
            </a:ext>
          </a:extLst>
        </xdr:cNvPr>
        <xdr:cNvSpPr>
          <a:spLocks noChangeShapeType="1"/>
        </xdr:cNvSpPr>
      </xdr:nvSpPr>
      <xdr:spPr bwMode="auto">
        <a:xfrm>
          <a:off x="1798320" y="1682419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891</xdr:row>
      <xdr:rowOff>0</xdr:rowOff>
    </xdr:from>
    <xdr:to>
      <xdr:col>1</xdr:col>
      <xdr:colOff>3265170</xdr:colOff>
      <xdr:row>891</xdr:row>
      <xdr:rowOff>0</xdr:rowOff>
    </xdr:to>
    <xdr:sp macro="" textlink="">
      <xdr:nvSpPr>
        <xdr:cNvPr id="34916" name="Line 100">
          <a:extLst>
            <a:ext uri="{FF2B5EF4-FFF2-40B4-BE49-F238E27FC236}">
              <a16:creationId xmlns:a16="http://schemas.microsoft.com/office/drawing/2014/main" id="{2D9C8F4A-FF85-4F46-8352-A6C4F1AB37CF}"/>
            </a:ext>
          </a:extLst>
        </xdr:cNvPr>
        <xdr:cNvSpPr>
          <a:spLocks noChangeShapeType="1"/>
        </xdr:cNvSpPr>
      </xdr:nvSpPr>
      <xdr:spPr bwMode="auto">
        <a:xfrm>
          <a:off x="1828800" y="1682419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891</xdr:row>
      <xdr:rowOff>0</xdr:rowOff>
    </xdr:from>
    <xdr:to>
      <xdr:col>1</xdr:col>
      <xdr:colOff>3268980</xdr:colOff>
      <xdr:row>891</xdr:row>
      <xdr:rowOff>0</xdr:rowOff>
    </xdr:to>
    <xdr:sp macro="" textlink="">
      <xdr:nvSpPr>
        <xdr:cNvPr id="34917" name="Line 101">
          <a:extLst>
            <a:ext uri="{FF2B5EF4-FFF2-40B4-BE49-F238E27FC236}">
              <a16:creationId xmlns:a16="http://schemas.microsoft.com/office/drawing/2014/main" id="{25E70A0F-5EDB-49BF-9E0A-12FCFACE9308}"/>
            </a:ext>
          </a:extLst>
        </xdr:cNvPr>
        <xdr:cNvSpPr>
          <a:spLocks noChangeShapeType="1"/>
        </xdr:cNvSpPr>
      </xdr:nvSpPr>
      <xdr:spPr bwMode="auto">
        <a:xfrm>
          <a:off x="1882140" y="1682419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891</xdr:row>
      <xdr:rowOff>0</xdr:rowOff>
    </xdr:from>
    <xdr:to>
      <xdr:col>1</xdr:col>
      <xdr:colOff>3265170</xdr:colOff>
      <xdr:row>891</xdr:row>
      <xdr:rowOff>0</xdr:rowOff>
    </xdr:to>
    <xdr:sp macro="" textlink="">
      <xdr:nvSpPr>
        <xdr:cNvPr id="34918" name="Line 102">
          <a:extLst>
            <a:ext uri="{FF2B5EF4-FFF2-40B4-BE49-F238E27FC236}">
              <a16:creationId xmlns:a16="http://schemas.microsoft.com/office/drawing/2014/main" id="{ACE742FA-1AEA-4202-B082-F7A1C01E81C5}"/>
            </a:ext>
          </a:extLst>
        </xdr:cNvPr>
        <xdr:cNvSpPr>
          <a:spLocks noChangeShapeType="1"/>
        </xdr:cNvSpPr>
      </xdr:nvSpPr>
      <xdr:spPr bwMode="auto">
        <a:xfrm>
          <a:off x="1798320" y="1682419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891</xdr:row>
      <xdr:rowOff>0</xdr:rowOff>
    </xdr:from>
    <xdr:to>
      <xdr:col>1</xdr:col>
      <xdr:colOff>3265170</xdr:colOff>
      <xdr:row>891</xdr:row>
      <xdr:rowOff>0</xdr:rowOff>
    </xdr:to>
    <xdr:sp macro="" textlink="">
      <xdr:nvSpPr>
        <xdr:cNvPr id="34919" name="Line 103">
          <a:extLst>
            <a:ext uri="{FF2B5EF4-FFF2-40B4-BE49-F238E27FC236}">
              <a16:creationId xmlns:a16="http://schemas.microsoft.com/office/drawing/2014/main" id="{65C0E431-5349-4D19-90E8-7CAA3965268C}"/>
            </a:ext>
          </a:extLst>
        </xdr:cNvPr>
        <xdr:cNvSpPr>
          <a:spLocks noChangeShapeType="1"/>
        </xdr:cNvSpPr>
      </xdr:nvSpPr>
      <xdr:spPr bwMode="auto">
        <a:xfrm>
          <a:off x="1828800" y="1682419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891</xdr:row>
      <xdr:rowOff>0</xdr:rowOff>
    </xdr:from>
    <xdr:to>
      <xdr:col>1</xdr:col>
      <xdr:colOff>3265170</xdr:colOff>
      <xdr:row>891</xdr:row>
      <xdr:rowOff>0</xdr:rowOff>
    </xdr:to>
    <xdr:sp macro="" textlink="">
      <xdr:nvSpPr>
        <xdr:cNvPr id="34920" name="Line 104">
          <a:extLst>
            <a:ext uri="{FF2B5EF4-FFF2-40B4-BE49-F238E27FC236}">
              <a16:creationId xmlns:a16="http://schemas.microsoft.com/office/drawing/2014/main" id="{C8518DF1-012E-4693-95B8-B5FAE070DF2B}"/>
            </a:ext>
          </a:extLst>
        </xdr:cNvPr>
        <xdr:cNvSpPr>
          <a:spLocks noChangeShapeType="1"/>
        </xdr:cNvSpPr>
      </xdr:nvSpPr>
      <xdr:spPr bwMode="auto">
        <a:xfrm>
          <a:off x="1828800" y="1682419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891</xdr:row>
      <xdr:rowOff>0</xdr:rowOff>
    </xdr:from>
    <xdr:to>
      <xdr:col>1</xdr:col>
      <xdr:colOff>3268980</xdr:colOff>
      <xdr:row>891</xdr:row>
      <xdr:rowOff>0</xdr:rowOff>
    </xdr:to>
    <xdr:sp macro="" textlink="">
      <xdr:nvSpPr>
        <xdr:cNvPr id="34921" name="Line 105">
          <a:extLst>
            <a:ext uri="{FF2B5EF4-FFF2-40B4-BE49-F238E27FC236}">
              <a16:creationId xmlns:a16="http://schemas.microsoft.com/office/drawing/2014/main" id="{DC810755-4A51-4DB6-94CB-74DF638EC0A5}"/>
            </a:ext>
          </a:extLst>
        </xdr:cNvPr>
        <xdr:cNvSpPr>
          <a:spLocks noChangeShapeType="1"/>
        </xdr:cNvSpPr>
      </xdr:nvSpPr>
      <xdr:spPr bwMode="auto">
        <a:xfrm>
          <a:off x="1882140" y="1682419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891</xdr:row>
      <xdr:rowOff>0</xdr:rowOff>
    </xdr:from>
    <xdr:to>
      <xdr:col>1</xdr:col>
      <xdr:colOff>3265170</xdr:colOff>
      <xdr:row>891</xdr:row>
      <xdr:rowOff>0</xdr:rowOff>
    </xdr:to>
    <xdr:sp macro="" textlink="">
      <xdr:nvSpPr>
        <xdr:cNvPr id="34922" name="Line 106">
          <a:extLst>
            <a:ext uri="{FF2B5EF4-FFF2-40B4-BE49-F238E27FC236}">
              <a16:creationId xmlns:a16="http://schemas.microsoft.com/office/drawing/2014/main" id="{55863EF8-54A8-4036-966F-CFFC8EC949B2}"/>
            </a:ext>
          </a:extLst>
        </xdr:cNvPr>
        <xdr:cNvSpPr>
          <a:spLocks noChangeShapeType="1"/>
        </xdr:cNvSpPr>
      </xdr:nvSpPr>
      <xdr:spPr bwMode="auto">
        <a:xfrm>
          <a:off x="1798320" y="1682419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891</xdr:row>
      <xdr:rowOff>0</xdr:rowOff>
    </xdr:from>
    <xdr:to>
      <xdr:col>1</xdr:col>
      <xdr:colOff>3265170</xdr:colOff>
      <xdr:row>891</xdr:row>
      <xdr:rowOff>0</xdr:rowOff>
    </xdr:to>
    <xdr:sp macro="" textlink="">
      <xdr:nvSpPr>
        <xdr:cNvPr id="34923" name="Line 107">
          <a:extLst>
            <a:ext uri="{FF2B5EF4-FFF2-40B4-BE49-F238E27FC236}">
              <a16:creationId xmlns:a16="http://schemas.microsoft.com/office/drawing/2014/main" id="{2E94E076-5414-4604-BB21-2CCEE01ED6F1}"/>
            </a:ext>
          </a:extLst>
        </xdr:cNvPr>
        <xdr:cNvSpPr>
          <a:spLocks noChangeShapeType="1"/>
        </xdr:cNvSpPr>
      </xdr:nvSpPr>
      <xdr:spPr bwMode="auto">
        <a:xfrm>
          <a:off x="1828800" y="1682419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1207770</xdr:colOff>
      <xdr:row>891</xdr:row>
      <xdr:rowOff>0</xdr:rowOff>
    </xdr:from>
    <xdr:to>
      <xdr:col>1</xdr:col>
      <xdr:colOff>3131820</xdr:colOff>
      <xdr:row>891</xdr:row>
      <xdr:rowOff>0</xdr:rowOff>
    </xdr:to>
    <xdr:sp macro="" textlink="">
      <xdr:nvSpPr>
        <xdr:cNvPr id="34924" name="Line 108">
          <a:extLst>
            <a:ext uri="{FF2B5EF4-FFF2-40B4-BE49-F238E27FC236}">
              <a16:creationId xmlns:a16="http://schemas.microsoft.com/office/drawing/2014/main" id="{238B9E90-2FC1-4E62-B4E9-7AAE4BBF03A2}"/>
            </a:ext>
          </a:extLst>
        </xdr:cNvPr>
        <xdr:cNvSpPr>
          <a:spLocks noChangeShapeType="1"/>
        </xdr:cNvSpPr>
      </xdr:nvSpPr>
      <xdr:spPr bwMode="auto">
        <a:xfrm>
          <a:off x="1558290" y="1682419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1219200</xdr:colOff>
      <xdr:row>891</xdr:row>
      <xdr:rowOff>0</xdr:rowOff>
    </xdr:from>
    <xdr:to>
      <xdr:col>1</xdr:col>
      <xdr:colOff>3143250</xdr:colOff>
      <xdr:row>891</xdr:row>
      <xdr:rowOff>0</xdr:rowOff>
    </xdr:to>
    <xdr:sp macro="" textlink="">
      <xdr:nvSpPr>
        <xdr:cNvPr id="34925" name="Line 109">
          <a:extLst>
            <a:ext uri="{FF2B5EF4-FFF2-40B4-BE49-F238E27FC236}">
              <a16:creationId xmlns:a16="http://schemas.microsoft.com/office/drawing/2014/main" id="{2DC9497F-BE3A-4549-A730-1148F0C1C746}"/>
            </a:ext>
          </a:extLst>
        </xdr:cNvPr>
        <xdr:cNvSpPr>
          <a:spLocks noChangeShapeType="1"/>
        </xdr:cNvSpPr>
      </xdr:nvSpPr>
      <xdr:spPr bwMode="auto">
        <a:xfrm>
          <a:off x="1569720" y="1682419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1219200</xdr:colOff>
      <xdr:row>891</xdr:row>
      <xdr:rowOff>0</xdr:rowOff>
    </xdr:from>
    <xdr:to>
      <xdr:col>1</xdr:col>
      <xdr:colOff>3143250</xdr:colOff>
      <xdr:row>891</xdr:row>
      <xdr:rowOff>0</xdr:rowOff>
    </xdr:to>
    <xdr:sp macro="" textlink="">
      <xdr:nvSpPr>
        <xdr:cNvPr id="34926" name="Line 110">
          <a:extLst>
            <a:ext uri="{FF2B5EF4-FFF2-40B4-BE49-F238E27FC236}">
              <a16:creationId xmlns:a16="http://schemas.microsoft.com/office/drawing/2014/main" id="{12D7B791-7755-44E5-9FD0-7899C547D87C}"/>
            </a:ext>
          </a:extLst>
        </xdr:cNvPr>
        <xdr:cNvSpPr>
          <a:spLocks noChangeShapeType="1"/>
        </xdr:cNvSpPr>
      </xdr:nvSpPr>
      <xdr:spPr bwMode="auto">
        <a:xfrm>
          <a:off x="1569720" y="1682419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891</xdr:row>
      <xdr:rowOff>0</xdr:rowOff>
    </xdr:from>
    <xdr:to>
      <xdr:col>1</xdr:col>
      <xdr:colOff>3265170</xdr:colOff>
      <xdr:row>891</xdr:row>
      <xdr:rowOff>0</xdr:rowOff>
    </xdr:to>
    <xdr:sp macro="" textlink="">
      <xdr:nvSpPr>
        <xdr:cNvPr id="34927" name="Line 111">
          <a:extLst>
            <a:ext uri="{FF2B5EF4-FFF2-40B4-BE49-F238E27FC236}">
              <a16:creationId xmlns:a16="http://schemas.microsoft.com/office/drawing/2014/main" id="{92706F6A-1249-4BD6-99A6-B7CA48E7E79A}"/>
            </a:ext>
          </a:extLst>
        </xdr:cNvPr>
        <xdr:cNvSpPr>
          <a:spLocks noChangeShapeType="1"/>
        </xdr:cNvSpPr>
      </xdr:nvSpPr>
      <xdr:spPr bwMode="auto">
        <a:xfrm>
          <a:off x="1828800" y="1682419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1207770</xdr:colOff>
      <xdr:row>891</xdr:row>
      <xdr:rowOff>0</xdr:rowOff>
    </xdr:from>
    <xdr:to>
      <xdr:col>1</xdr:col>
      <xdr:colOff>3131820</xdr:colOff>
      <xdr:row>891</xdr:row>
      <xdr:rowOff>0</xdr:rowOff>
    </xdr:to>
    <xdr:sp macro="" textlink="">
      <xdr:nvSpPr>
        <xdr:cNvPr id="34928" name="Line 112">
          <a:extLst>
            <a:ext uri="{FF2B5EF4-FFF2-40B4-BE49-F238E27FC236}">
              <a16:creationId xmlns:a16="http://schemas.microsoft.com/office/drawing/2014/main" id="{379CD695-8BB2-4F25-9408-1E4D9C5C6DF0}"/>
            </a:ext>
          </a:extLst>
        </xdr:cNvPr>
        <xdr:cNvSpPr>
          <a:spLocks noChangeShapeType="1"/>
        </xdr:cNvSpPr>
      </xdr:nvSpPr>
      <xdr:spPr bwMode="auto">
        <a:xfrm>
          <a:off x="1558290" y="1682419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1219200</xdr:colOff>
      <xdr:row>891</xdr:row>
      <xdr:rowOff>0</xdr:rowOff>
    </xdr:from>
    <xdr:to>
      <xdr:col>1</xdr:col>
      <xdr:colOff>3143250</xdr:colOff>
      <xdr:row>891</xdr:row>
      <xdr:rowOff>0</xdr:rowOff>
    </xdr:to>
    <xdr:sp macro="" textlink="">
      <xdr:nvSpPr>
        <xdr:cNvPr id="34929" name="Line 113">
          <a:extLst>
            <a:ext uri="{FF2B5EF4-FFF2-40B4-BE49-F238E27FC236}">
              <a16:creationId xmlns:a16="http://schemas.microsoft.com/office/drawing/2014/main" id="{1A67713B-C940-4365-BBCB-BD30E392704A}"/>
            </a:ext>
          </a:extLst>
        </xdr:cNvPr>
        <xdr:cNvSpPr>
          <a:spLocks noChangeShapeType="1"/>
        </xdr:cNvSpPr>
      </xdr:nvSpPr>
      <xdr:spPr bwMode="auto">
        <a:xfrm>
          <a:off x="1569720" y="1682419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1219200</xdr:colOff>
      <xdr:row>891</xdr:row>
      <xdr:rowOff>0</xdr:rowOff>
    </xdr:from>
    <xdr:to>
      <xdr:col>1</xdr:col>
      <xdr:colOff>3143250</xdr:colOff>
      <xdr:row>891</xdr:row>
      <xdr:rowOff>0</xdr:rowOff>
    </xdr:to>
    <xdr:sp macro="" textlink="">
      <xdr:nvSpPr>
        <xdr:cNvPr id="34930" name="Line 114">
          <a:extLst>
            <a:ext uri="{FF2B5EF4-FFF2-40B4-BE49-F238E27FC236}">
              <a16:creationId xmlns:a16="http://schemas.microsoft.com/office/drawing/2014/main" id="{05AFDA55-5189-4D2B-85A3-39FED07E3CA9}"/>
            </a:ext>
          </a:extLst>
        </xdr:cNvPr>
        <xdr:cNvSpPr>
          <a:spLocks noChangeShapeType="1"/>
        </xdr:cNvSpPr>
      </xdr:nvSpPr>
      <xdr:spPr bwMode="auto">
        <a:xfrm>
          <a:off x="1569720" y="1682419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891</xdr:row>
      <xdr:rowOff>0</xdr:rowOff>
    </xdr:from>
    <xdr:to>
      <xdr:col>1</xdr:col>
      <xdr:colOff>3268980</xdr:colOff>
      <xdr:row>891</xdr:row>
      <xdr:rowOff>0</xdr:rowOff>
    </xdr:to>
    <xdr:sp macro="" textlink="">
      <xdr:nvSpPr>
        <xdr:cNvPr id="34931" name="Line 115">
          <a:extLst>
            <a:ext uri="{FF2B5EF4-FFF2-40B4-BE49-F238E27FC236}">
              <a16:creationId xmlns:a16="http://schemas.microsoft.com/office/drawing/2014/main" id="{5BC1E2BC-A84C-4B93-A932-51EE5E9EEF7A}"/>
            </a:ext>
          </a:extLst>
        </xdr:cNvPr>
        <xdr:cNvSpPr>
          <a:spLocks noChangeShapeType="1"/>
        </xdr:cNvSpPr>
      </xdr:nvSpPr>
      <xdr:spPr bwMode="auto">
        <a:xfrm>
          <a:off x="1882140" y="1682419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891</xdr:row>
      <xdr:rowOff>0</xdr:rowOff>
    </xdr:from>
    <xdr:to>
      <xdr:col>1</xdr:col>
      <xdr:colOff>3265170</xdr:colOff>
      <xdr:row>891</xdr:row>
      <xdr:rowOff>0</xdr:rowOff>
    </xdr:to>
    <xdr:sp macro="" textlink="">
      <xdr:nvSpPr>
        <xdr:cNvPr id="34932" name="Line 116">
          <a:extLst>
            <a:ext uri="{FF2B5EF4-FFF2-40B4-BE49-F238E27FC236}">
              <a16:creationId xmlns:a16="http://schemas.microsoft.com/office/drawing/2014/main" id="{B1273005-358B-4E2F-B835-8F4E97D57165}"/>
            </a:ext>
          </a:extLst>
        </xdr:cNvPr>
        <xdr:cNvSpPr>
          <a:spLocks noChangeShapeType="1"/>
        </xdr:cNvSpPr>
      </xdr:nvSpPr>
      <xdr:spPr bwMode="auto">
        <a:xfrm>
          <a:off x="1798320" y="1682419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891</xdr:row>
      <xdr:rowOff>0</xdr:rowOff>
    </xdr:from>
    <xdr:to>
      <xdr:col>1</xdr:col>
      <xdr:colOff>3265170</xdr:colOff>
      <xdr:row>891</xdr:row>
      <xdr:rowOff>0</xdr:rowOff>
    </xdr:to>
    <xdr:sp macro="" textlink="">
      <xdr:nvSpPr>
        <xdr:cNvPr id="34933" name="Line 117">
          <a:extLst>
            <a:ext uri="{FF2B5EF4-FFF2-40B4-BE49-F238E27FC236}">
              <a16:creationId xmlns:a16="http://schemas.microsoft.com/office/drawing/2014/main" id="{50A417A4-ADE1-40B7-9B31-8A6B340AB8A5}"/>
            </a:ext>
          </a:extLst>
        </xdr:cNvPr>
        <xdr:cNvSpPr>
          <a:spLocks noChangeShapeType="1"/>
        </xdr:cNvSpPr>
      </xdr:nvSpPr>
      <xdr:spPr bwMode="auto">
        <a:xfrm>
          <a:off x="1828800" y="1682419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891</xdr:row>
      <xdr:rowOff>0</xdr:rowOff>
    </xdr:from>
    <xdr:to>
      <xdr:col>1</xdr:col>
      <xdr:colOff>3268980</xdr:colOff>
      <xdr:row>891</xdr:row>
      <xdr:rowOff>0</xdr:rowOff>
    </xdr:to>
    <xdr:sp macro="" textlink="">
      <xdr:nvSpPr>
        <xdr:cNvPr id="34934" name="Line 118">
          <a:extLst>
            <a:ext uri="{FF2B5EF4-FFF2-40B4-BE49-F238E27FC236}">
              <a16:creationId xmlns:a16="http://schemas.microsoft.com/office/drawing/2014/main" id="{3BFF45E7-CE20-41E2-B7B4-9102856FABF3}"/>
            </a:ext>
          </a:extLst>
        </xdr:cNvPr>
        <xdr:cNvSpPr>
          <a:spLocks noChangeShapeType="1"/>
        </xdr:cNvSpPr>
      </xdr:nvSpPr>
      <xdr:spPr bwMode="auto">
        <a:xfrm>
          <a:off x="1882140" y="1682419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891</xdr:row>
      <xdr:rowOff>0</xdr:rowOff>
    </xdr:from>
    <xdr:to>
      <xdr:col>1</xdr:col>
      <xdr:colOff>3265170</xdr:colOff>
      <xdr:row>891</xdr:row>
      <xdr:rowOff>0</xdr:rowOff>
    </xdr:to>
    <xdr:sp macro="" textlink="">
      <xdr:nvSpPr>
        <xdr:cNvPr id="34935" name="Line 119">
          <a:extLst>
            <a:ext uri="{FF2B5EF4-FFF2-40B4-BE49-F238E27FC236}">
              <a16:creationId xmlns:a16="http://schemas.microsoft.com/office/drawing/2014/main" id="{0D162C1A-5ED9-4A10-A89B-0FD7F1EA62CD}"/>
            </a:ext>
          </a:extLst>
        </xdr:cNvPr>
        <xdr:cNvSpPr>
          <a:spLocks noChangeShapeType="1"/>
        </xdr:cNvSpPr>
      </xdr:nvSpPr>
      <xdr:spPr bwMode="auto">
        <a:xfrm>
          <a:off x="1798320" y="1682419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891</xdr:row>
      <xdr:rowOff>0</xdr:rowOff>
    </xdr:from>
    <xdr:to>
      <xdr:col>1</xdr:col>
      <xdr:colOff>3265170</xdr:colOff>
      <xdr:row>891</xdr:row>
      <xdr:rowOff>0</xdr:rowOff>
    </xdr:to>
    <xdr:sp macro="" textlink="">
      <xdr:nvSpPr>
        <xdr:cNvPr id="34936" name="Line 120">
          <a:extLst>
            <a:ext uri="{FF2B5EF4-FFF2-40B4-BE49-F238E27FC236}">
              <a16:creationId xmlns:a16="http://schemas.microsoft.com/office/drawing/2014/main" id="{9B097FCB-675B-4193-B01A-BA97BDFBD3E0}"/>
            </a:ext>
          </a:extLst>
        </xdr:cNvPr>
        <xdr:cNvSpPr>
          <a:spLocks noChangeShapeType="1"/>
        </xdr:cNvSpPr>
      </xdr:nvSpPr>
      <xdr:spPr bwMode="auto">
        <a:xfrm>
          <a:off x="1828800" y="1682419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891</xdr:row>
      <xdr:rowOff>0</xdr:rowOff>
    </xdr:from>
    <xdr:to>
      <xdr:col>1</xdr:col>
      <xdr:colOff>3268980</xdr:colOff>
      <xdr:row>891</xdr:row>
      <xdr:rowOff>0</xdr:rowOff>
    </xdr:to>
    <xdr:sp macro="" textlink="">
      <xdr:nvSpPr>
        <xdr:cNvPr id="34937" name="Line 121">
          <a:extLst>
            <a:ext uri="{FF2B5EF4-FFF2-40B4-BE49-F238E27FC236}">
              <a16:creationId xmlns:a16="http://schemas.microsoft.com/office/drawing/2014/main" id="{6D6C22B2-BD2B-490F-A651-AF1EAB47531D}"/>
            </a:ext>
          </a:extLst>
        </xdr:cNvPr>
        <xdr:cNvSpPr>
          <a:spLocks noChangeShapeType="1"/>
        </xdr:cNvSpPr>
      </xdr:nvSpPr>
      <xdr:spPr bwMode="auto">
        <a:xfrm>
          <a:off x="1882140" y="1682419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891</xdr:row>
      <xdr:rowOff>0</xdr:rowOff>
    </xdr:from>
    <xdr:to>
      <xdr:col>1</xdr:col>
      <xdr:colOff>3265170</xdr:colOff>
      <xdr:row>891</xdr:row>
      <xdr:rowOff>0</xdr:rowOff>
    </xdr:to>
    <xdr:sp macro="" textlink="">
      <xdr:nvSpPr>
        <xdr:cNvPr id="34938" name="Line 122">
          <a:extLst>
            <a:ext uri="{FF2B5EF4-FFF2-40B4-BE49-F238E27FC236}">
              <a16:creationId xmlns:a16="http://schemas.microsoft.com/office/drawing/2014/main" id="{32E7D4A0-5CFD-4C45-843C-2090612449CE}"/>
            </a:ext>
          </a:extLst>
        </xdr:cNvPr>
        <xdr:cNvSpPr>
          <a:spLocks noChangeShapeType="1"/>
        </xdr:cNvSpPr>
      </xdr:nvSpPr>
      <xdr:spPr bwMode="auto">
        <a:xfrm>
          <a:off x="1798320" y="1682419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891</xdr:row>
      <xdr:rowOff>0</xdr:rowOff>
    </xdr:from>
    <xdr:to>
      <xdr:col>1</xdr:col>
      <xdr:colOff>3265170</xdr:colOff>
      <xdr:row>891</xdr:row>
      <xdr:rowOff>0</xdr:rowOff>
    </xdr:to>
    <xdr:sp macro="" textlink="">
      <xdr:nvSpPr>
        <xdr:cNvPr id="34939" name="Line 123">
          <a:extLst>
            <a:ext uri="{FF2B5EF4-FFF2-40B4-BE49-F238E27FC236}">
              <a16:creationId xmlns:a16="http://schemas.microsoft.com/office/drawing/2014/main" id="{CE87DA70-5E91-45AB-B5FA-A5BD0AE50EBA}"/>
            </a:ext>
          </a:extLst>
        </xdr:cNvPr>
        <xdr:cNvSpPr>
          <a:spLocks noChangeShapeType="1"/>
        </xdr:cNvSpPr>
      </xdr:nvSpPr>
      <xdr:spPr bwMode="auto">
        <a:xfrm>
          <a:off x="1828800" y="1682419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891</xdr:row>
      <xdr:rowOff>0</xdr:rowOff>
    </xdr:from>
    <xdr:to>
      <xdr:col>1</xdr:col>
      <xdr:colOff>3268980</xdr:colOff>
      <xdr:row>891</xdr:row>
      <xdr:rowOff>0</xdr:rowOff>
    </xdr:to>
    <xdr:sp macro="" textlink="">
      <xdr:nvSpPr>
        <xdr:cNvPr id="34940" name="Line 124">
          <a:extLst>
            <a:ext uri="{FF2B5EF4-FFF2-40B4-BE49-F238E27FC236}">
              <a16:creationId xmlns:a16="http://schemas.microsoft.com/office/drawing/2014/main" id="{69229542-2B4A-4513-9C4D-32851C23E998}"/>
            </a:ext>
          </a:extLst>
        </xdr:cNvPr>
        <xdr:cNvSpPr>
          <a:spLocks noChangeShapeType="1"/>
        </xdr:cNvSpPr>
      </xdr:nvSpPr>
      <xdr:spPr bwMode="auto">
        <a:xfrm>
          <a:off x="1882140" y="1682419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891</xdr:row>
      <xdr:rowOff>0</xdr:rowOff>
    </xdr:from>
    <xdr:to>
      <xdr:col>1</xdr:col>
      <xdr:colOff>3265170</xdr:colOff>
      <xdr:row>891</xdr:row>
      <xdr:rowOff>0</xdr:rowOff>
    </xdr:to>
    <xdr:sp macro="" textlink="">
      <xdr:nvSpPr>
        <xdr:cNvPr id="34941" name="Line 125">
          <a:extLst>
            <a:ext uri="{FF2B5EF4-FFF2-40B4-BE49-F238E27FC236}">
              <a16:creationId xmlns:a16="http://schemas.microsoft.com/office/drawing/2014/main" id="{82C5FD1C-C513-4F02-AB1B-72841DC212EB}"/>
            </a:ext>
          </a:extLst>
        </xdr:cNvPr>
        <xdr:cNvSpPr>
          <a:spLocks noChangeShapeType="1"/>
        </xdr:cNvSpPr>
      </xdr:nvSpPr>
      <xdr:spPr bwMode="auto">
        <a:xfrm>
          <a:off x="1798320" y="1682419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891</xdr:row>
      <xdr:rowOff>0</xdr:rowOff>
    </xdr:from>
    <xdr:to>
      <xdr:col>1</xdr:col>
      <xdr:colOff>3265170</xdr:colOff>
      <xdr:row>891</xdr:row>
      <xdr:rowOff>0</xdr:rowOff>
    </xdr:to>
    <xdr:sp macro="" textlink="">
      <xdr:nvSpPr>
        <xdr:cNvPr id="34942" name="Line 126">
          <a:extLst>
            <a:ext uri="{FF2B5EF4-FFF2-40B4-BE49-F238E27FC236}">
              <a16:creationId xmlns:a16="http://schemas.microsoft.com/office/drawing/2014/main" id="{CAA85C88-CB25-47D6-AC0A-2E6381719595}"/>
            </a:ext>
          </a:extLst>
        </xdr:cNvPr>
        <xdr:cNvSpPr>
          <a:spLocks noChangeShapeType="1"/>
        </xdr:cNvSpPr>
      </xdr:nvSpPr>
      <xdr:spPr bwMode="auto">
        <a:xfrm>
          <a:off x="1828800" y="1682419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1207770</xdr:colOff>
      <xdr:row>891</xdr:row>
      <xdr:rowOff>0</xdr:rowOff>
    </xdr:from>
    <xdr:to>
      <xdr:col>1</xdr:col>
      <xdr:colOff>3131820</xdr:colOff>
      <xdr:row>891</xdr:row>
      <xdr:rowOff>0</xdr:rowOff>
    </xdr:to>
    <xdr:sp macro="" textlink="">
      <xdr:nvSpPr>
        <xdr:cNvPr id="34943" name="Line 127">
          <a:extLst>
            <a:ext uri="{FF2B5EF4-FFF2-40B4-BE49-F238E27FC236}">
              <a16:creationId xmlns:a16="http://schemas.microsoft.com/office/drawing/2014/main" id="{1E3545B2-5F99-4C85-AD2D-F9977287274E}"/>
            </a:ext>
          </a:extLst>
        </xdr:cNvPr>
        <xdr:cNvSpPr>
          <a:spLocks noChangeShapeType="1"/>
        </xdr:cNvSpPr>
      </xdr:nvSpPr>
      <xdr:spPr bwMode="auto">
        <a:xfrm>
          <a:off x="1558290" y="1682419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1219200</xdr:colOff>
      <xdr:row>891</xdr:row>
      <xdr:rowOff>0</xdr:rowOff>
    </xdr:from>
    <xdr:to>
      <xdr:col>1</xdr:col>
      <xdr:colOff>3143250</xdr:colOff>
      <xdr:row>891</xdr:row>
      <xdr:rowOff>0</xdr:rowOff>
    </xdr:to>
    <xdr:sp macro="" textlink="">
      <xdr:nvSpPr>
        <xdr:cNvPr id="34944" name="Line 128">
          <a:extLst>
            <a:ext uri="{FF2B5EF4-FFF2-40B4-BE49-F238E27FC236}">
              <a16:creationId xmlns:a16="http://schemas.microsoft.com/office/drawing/2014/main" id="{17DC7781-D37A-4D0A-B1E8-FDFBB9CF306B}"/>
            </a:ext>
          </a:extLst>
        </xdr:cNvPr>
        <xdr:cNvSpPr>
          <a:spLocks noChangeShapeType="1"/>
        </xdr:cNvSpPr>
      </xdr:nvSpPr>
      <xdr:spPr bwMode="auto">
        <a:xfrm>
          <a:off x="1569720" y="1682419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1219200</xdr:colOff>
      <xdr:row>891</xdr:row>
      <xdr:rowOff>0</xdr:rowOff>
    </xdr:from>
    <xdr:to>
      <xdr:col>1</xdr:col>
      <xdr:colOff>3143250</xdr:colOff>
      <xdr:row>891</xdr:row>
      <xdr:rowOff>0</xdr:rowOff>
    </xdr:to>
    <xdr:sp macro="" textlink="">
      <xdr:nvSpPr>
        <xdr:cNvPr id="34945" name="Line 129">
          <a:extLst>
            <a:ext uri="{FF2B5EF4-FFF2-40B4-BE49-F238E27FC236}">
              <a16:creationId xmlns:a16="http://schemas.microsoft.com/office/drawing/2014/main" id="{FEDBA955-5E50-48C4-AB87-BB000E67215A}"/>
            </a:ext>
          </a:extLst>
        </xdr:cNvPr>
        <xdr:cNvSpPr>
          <a:spLocks noChangeShapeType="1"/>
        </xdr:cNvSpPr>
      </xdr:nvSpPr>
      <xdr:spPr bwMode="auto">
        <a:xfrm>
          <a:off x="1569720" y="1682419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1207770</xdr:colOff>
      <xdr:row>891</xdr:row>
      <xdr:rowOff>0</xdr:rowOff>
    </xdr:from>
    <xdr:to>
      <xdr:col>1</xdr:col>
      <xdr:colOff>3131820</xdr:colOff>
      <xdr:row>891</xdr:row>
      <xdr:rowOff>0</xdr:rowOff>
    </xdr:to>
    <xdr:sp macro="" textlink="">
      <xdr:nvSpPr>
        <xdr:cNvPr id="34946" name="Line 130">
          <a:extLst>
            <a:ext uri="{FF2B5EF4-FFF2-40B4-BE49-F238E27FC236}">
              <a16:creationId xmlns:a16="http://schemas.microsoft.com/office/drawing/2014/main" id="{4E34CF8D-50DA-4D4D-B106-A04680E5FBD4}"/>
            </a:ext>
          </a:extLst>
        </xdr:cNvPr>
        <xdr:cNvSpPr>
          <a:spLocks noChangeShapeType="1"/>
        </xdr:cNvSpPr>
      </xdr:nvSpPr>
      <xdr:spPr bwMode="auto">
        <a:xfrm>
          <a:off x="1558290" y="1682419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1219200</xdr:colOff>
      <xdr:row>891</xdr:row>
      <xdr:rowOff>0</xdr:rowOff>
    </xdr:from>
    <xdr:to>
      <xdr:col>1</xdr:col>
      <xdr:colOff>3143250</xdr:colOff>
      <xdr:row>891</xdr:row>
      <xdr:rowOff>0</xdr:rowOff>
    </xdr:to>
    <xdr:sp macro="" textlink="">
      <xdr:nvSpPr>
        <xdr:cNvPr id="34947" name="Line 131">
          <a:extLst>
            <a:ext uri="{FF2B5EF4-FFF2-40B4-BE49-F238E27FC236}">
              <a16:creationId xmlns:a16="http://schemas.microsoft.com/office/drawing/2014/main" id="{0785A929-816E-41DC-A5E3-4F4D46F66D93}"/>
            </a:ext>
          </a:extLst>
        </xdr:cNvPr>
        <xdr:cNvSpPr>
          <a:spLocks noChangeShapeType="1"/>
        </xdr:cNvSpPr>
      </xdr:nvSpPr>
      <xdr:spPr bwMode="auto">
        <a:xfrm>
          <a:off x="1569720" y="1682419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1219200</xdr:colOff>
      <xdr:row>891</xdr:row>
      <xdr:rowOff>0</xdr:rowOff>
    </xdr:from>
    <xdr:to>
      <xdr:col>1</xdr:col>
      <xdr:colOff>3143250</xdr:colOff>
      <xdr:row>891</xdr:row>
      <xdr:rowOff>0</xdr:rowOff>
    </xdr:to>
    <xdr:sp macro="" textlink="">
      <xdr:nvSpPr>
        <xdr:cNvPr id="34948" name="Line 132">
          <a:extLst>
            <a:ext uri="{FF2B5EF4-FFF2-40B4-BE49-F238E27FC236}">
              <a16:creationId xmlns:a16="http://schemas.microsoft.com/office/drawing/2014/main" id="{4D5E5BEE-DB40-44A9-8C93-A026CB6F742E}"/>
            </a:ext>
          </a:extLst>
        </xdr:cNvPr>
        <xdr:cNvSpPr>
          <a:spLocks noChangeShapeType="1"/>
        </xdr:cNvSpPr>
      </xdr:nvSpPr>
      <xdr:spPr bwMode="auto">
        <a:xfrm>
          <a:off x="1569720" y="1682419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891</xdr:row>
      <xdr:rowOff>0</xdr:rowOff>
    </xdr:from>
    <xdr:to>
      <xdr:col>1</xdr:col>
      <xdr:colOff>3268980</xdr:colOff>
      <xdr:row>891</xdr:row>
      <xdr:rowOff>0</xdr:rowOff>
    </xdr:to>
    <xdr:sp macro="" textlink="">
      <xdr:nvSpPr>
        <xdr:cNvPr id="34949" name="Line 133">
          <a:extLst>
            <a:ext uri="{FF2B5EF4-FFF2-40B4-BE49-F238E27FC236}">
              <a16:creationId xmlns:a16="http://schemas.microsoft.com/office/drawing/2014/main" id="{CCEFF825-E56B-40D8-9234-B3C6D4554325}"/>
            </a:ext>
          </a:extLst>
        </xdr:cNvPr>
        <xdr:cNvSpPr>
          <a:spLocks noChangeShapeType="1"/>
        </xdr:cNvSpPr>
      </xdr:nvSpPr>
      <xdr:spPr bwMode="auto">
        <a:xfrm>
          <a:off x="1882140" y="1682419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891</xdr:row>
      <xdr:rowOff>0</xdr:rowOff>
    </xdr:from>
    <xdr:to>
      <xdr:col>1</xdr:col>
      <xdr:colOff>3265170</xdr:colOff>
      <xdr:row>891</xdr:row>
      <xdr:rowOff>0</xdr:rowOff>
    </xdr:to>
    <xdr:sp macro="" textlink="">
      <xdr:nvSpPr>
        <xdr:cNvPr id="34950" name="Line 134">
          <a:extLst>
            <a:ext uri="{FF2B5EF4-FFF2-40B4-BE49-F238E27FC236}">
              <a16:creationId xmlns:a16="http://schemas.microsoft.com/office/drawing/2014/main" id="{6B103919-BBDB-4A6A-88D4-8522E3CE7CEF}"/>
            </a:ext>
          </a:extLst>
        </xdr:cNvPr>
        <xdr:cNvSpPr>
          <a:spLocks noChangeShapeType="1"/>
        </xdr:cNvSpPr>
      </xdr:nvSpPr>
      <xdr:spPr bwMode="auto">
        <a:xfrm>
          <a:off x="1798320" y="1682419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891</xdr:row>
      <xdr:rowOff>0</xdr:rowOff>
    </xdr:from>
    <xdr:to>
      <xdr:col>1</xdr:col>
      <xdr:colOff>3265170</xdr:colOff>
      <xdr:row>891</xdr:row>
      <xdr:rowOff>0</xdr:rowOff>
    </xdr:to>
    <xdr:sp macro="" textlink="">
      <xdr:nvSpPr>
        <xdr:cNvPr id="34951" name="Line 135">
          <a:extLst>
            <a:ext uri="{FF2B5EF4-FFF2-40B4-BE49-F238E27FC236}">
              <a16:creationId xmlns:a16="http://schemas.microsoft.com/office/drawing/2014/main" id="{4051B09C-6FB0-4ACC-9213-85AAA4FAE787}"/>
            </a:ext>
          </a:extLst>
        </xdr:cNvPr>
        <xdr:cNvSpPr>
          <a:spLocks noChangeShapeType="1"/>
        </xdr:cNvSpPr>
      </xdr:nvSpPr>
      <xdr:spPr bwMode="auto">
        <a:xfrm>
          <a:off x="1828800" y="1682419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891</xdr:row>
      <xdr:rowOff>0</xdr:rowOff>
    </xdr:from>
    <xdr:to>
      <xdr:col>1</xdr:col>
      <xdr:colOff>3268980</xdr:colOff>
      <xdr:row>891</xdr:row>
      <xdr:rowOff>0</xdr:rowOff>
    </xdr:to>
    <xdr:sp macro="" textlink="">
      <xdr:nvSpPr>
        <xdr:cNvPr id="34952" name="Line 136">
          <a:extLst>
            <a:ext uri="{FF2B5EF4-FFF2-40B4-BE49-F238E27FC236}">
              <a16:creationId xmlns:a16="http://schemas.microsoft.com/office/drawing/2014/main" id="{25993EDA-ACB2-4770-AC89-97E53E17E93D}"/>
            </a:ext>
          </a:extLst>
        </xdr:cNvPr>
        <xdr:cNvSpPr>
          <a:spLocks noChangeShapeType="1"/>
        </xdr:cNvSpPr>
      </xdr:nvSpPr>
      <xdr:spPr bwMode="auto">
        <a:xfrm>
          <a:off x="1882140" y="1682419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891</xdr:row>
      <xdr:rowOff>0</xdr:rowOff>
    </xdr:from>
    <xdr:to>
      <xdr:col>1</xdr:col>
      <xdr:colOff>3265170</xdr:colOff>
      <xdr:row>891</xdr:row>
      <xdr:rowOff>0</xdr:rowOff>
    </xdr:to>
    <xdr:sp macro="" textlink="">
      <xdr:nvSpPr>
        <xdr:cNvPr id="34953" name="Line 137">
          <a:extLst>
            <a:ext uri="{FF2B5EF4-FFF2-40B4-BE49-F238E27FC236}">
              <a16:creationId xmlns:a16="http://schemas.microsoft.com/office/drawing/2014/main" id="{1401538F-C27D-41DD-9AFE-57F3485C4CA1}"/>
            </a:ext>
          </a:extLst>
        </xdr:cNvPr>
        <xdr:cNvSpPr>
          <a:spLocks noChangeShapeType="1"/>
        </xdr:cNvSpPr>
      </xdr:nvSpPr>
      <xdr:spPr bwMode="auto">
        <a:xfrm>
          <a:off x="1798320" y="1682419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891</xdr:row>
      <xdr:rowOff>0</xdr:rowOff>
    </xdr:from>
    <xdr:to>
      <xdr:col>1</xdr:col>
      <xdr:colOff>3265170</xdr:colOff>
      <xdr:row>891</xdr:row>
      <xdr:rowOff>0</xdr:rowOff>
    </xdr:to>
    <xdr:sp macro="" textlink="">
      <xdr:nvSpPr>
        <xdr:cNvPr id="34954" name="Line 138">
          <a:extLst>
            <a:ext uri="{FF2B5EF4-FFF2-40B4-BE49-F238E27FC236}">
              <a16:creationId xmlns:a16="http://schemas.microsoft.com/office/drawing/2014/main" id="{69E19D78-25FD-4003-92E1-4B869E4EA1D3}"/>
            </a:ext>
          </a:extLst>
        </xdr:cNvPr>
        <xdr:cNvSpPr>
          <a:spLocks noChangeShapeType="1"/>
        </xdr:cNvSpPr>
      </xdr:nvSpPr>
      <xdr:spPr bwMode="auto">
        <a:xfrm>
          <a:off x="1828800" y="1682419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891</xdr:row>
      <xdr:rowOff>0</xdr:rowOff>
    </xdr:from>
    <xdr:to>
      <xdr:col>1</xdr:col>
      <xdr:colOff>3268980</xdr:colOff>
      <xdr:row>891</xdr:row>
      <xdr:rowOff>0</xdr:rowOff>
    </xdr:to>
    <xdr:sp macro="" textlink="">
      <xdr:nvSpPr>
        <xdr:cNvPr id="34955" name="Line 139">
          <a:extLst>
            <a:ext uri="{FF2B5EF4-FFF2-40B4-BE49-F238E27FC236}">
              <a16:creationId xmlns:a16="http://schemas.microsoft.com/office/drawing/2014/main" id="{8059668B-A02A-4F86-B283-4BA411501285}"/>
            </a:ext>
          </a:extLst>
        </xdr:cNvPr>
        <xdr:cNvSpPr>
          <a:spLocks noChangeShapeType="1"/>
        </xdr:cNvSpPr>
      </xdr:nvSpPr>
      <xdr:spPr bwMode="auto">
        <a:xfrm>
          <a:off x="1882140" y="1682419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891</xdr:row>
      <xdr:rowOff>0</xdr:rowOff>
    </xdr:from>
    <xdr:to>
      <xdr:col>1</xdr:col>
      <xdr:colOff>3265170</xdr:colOff>
      <xdr:row>891</xdr:row>
      <xdr:rowOff>0</xdr:rowOff>
    </xdr:to>
    <xdr:sp macro="" textlink="">
      <xdr:nvSpPr>
        <xdr:cNvPr id="34956" name="Line 140">
          <a:extLst>
            <a:ext uri="{FF2B5EF4-FFF2-40B4-BE49-F238E27FC236}">
              <a16:creationId xmlns:a16="http://schemas.microsoft.com/office/drawing/2014/main" id="{C4A78ECA-33AC-45C4-BF16-ABE574325982}"/>
            </a:ext>
          </a:extLst>
        </xdr:cNvPr>
        <xdr:cNvSpPr>
          <a:spLocks noChangeShapeType="1"/>
        </xdr:cNvSpPr>
      </xdr:nvSpPr>
      <xdr:spPr bwMode="auto">
        <a:xfrm>
          <a:off x="1798320" y="1682419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891</xdr:row>
      <xdr:rowOff>0</xdr:rowOff>
    </xdr:from>
    <xdr:to>
      <xdr:col>1</xdr:col>
      <xdr:colOff>3265170</xdr:colOff>
      <xdr:row>891</xdr:row>
      <xdr:rowOff>0</xdr:rowOff>
    </xdr:to>
    <xdr:sp macro="" textlink="">
      <xdr:nvSpPr>
        <xdr:cNvPr id="34957" name="Line 141">
          <a:extLst>
            <a:ext uri="{FF2B5EF4-FFF2-40B4-BE49-F238E27FC236}">
              <a16:creationId xmlns:a16="http://schemas.microsoft.com/office/drawing/2014/main" id="{6F2E5B25-C03F-4867-AEB8-78AD391A3708}"/>
            </a:ext>
          </a:extLst>
        </xdr:cNvPr>
        <xdr:cNvSpPr>
          <a:spLocks noChangeShapeType="1"/>
        </xdr:cNvSpPr>
      </xdr:nvSpPr>
      <xdr:spPr bwMode="auto">
        <a:xfrm>
          <a:off x="1828800" y="1682419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891</xdr:row>
      <xdr:rowOff>0</xdr:rowOff>
    </xdr:from>
    <xdr:to>
      <xdr:col>1</xdr:col>
      <xdr:colOff>3268980</xdr:colOff>
      <xdr:row>891</xdr:row>
      <xdr:rowOff>0</xdr:rowOff>
    </xdr:to>
    <xdr:sp macro="" textlink="">
      <xdr:nvSpPr>
        <xdr:cNvPr id="34958" name="Line 142">
          <a:extLst>
            <a:ext uri="{FF2B5EF4-FFF2-40B4-BE49-F238E27FC236}">
              <a16:creationId xmlns:a16="http://schemas.microsoft.com/office/drawing/2014/main" id="{69F41F72-9FC0-4C56-A649-D34DCD6D6551}"/>
            </a:ext>
          </a:extLst>
        </xdr:cNvPr>
        <xdr:cNvSpPr>
          <a:spLocks noChangeShapeType="1"/>
        </xdr:cNvSpPr>
      </xdr:nvSpPr>
      <xdr:spPr bwMode="auto">
        <a:xfrm>
          <a:off x="1882140" y="1682419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891</xdr:row>
      <xdr:rowOff>0</xdr:rowOff>
    </xdr:from>
    <xdr:to>
      <xdr:col>1</xdr:col>
      <xdr:colOff>3265170</xdr:colOff>
      <xdr:row>891</xdr:row>
      <xdr:rowOff>0</xdr:rowOff>
    </xdr:to>
    <xdr:sp macro="" textlink="">
      <xdr:nvSpPr>
        <xdr:cNvPr id="34959" name="Line 143">
          <a:extLst>
            <a:ext uri="{FF2B5EF4-FFF2-40B4-BE49-F238E27FC236}">
              <a16:creationId xmlns:a16="http://schemas.microsoft.com/office/drawing/2014/main" id="{E3F147DF-07E2-4949-907F-CD894569502E}"/>
            </a:ext>
          </a:extLst>
        </xdr:cNvPr>
        <xdr:cNvSpPr>
          <a:spLocks noChangeShapeType="1"/>
        </xdr:cNvSpPr>
      </xdr:nvSpPr>
      <xdr:spPr bwMode="auto">
        <a:xfrm>
          <a:off x="1798320" y="1682419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891</xdr:row>
      <xdr:rowOff>0</xdr:rowOff>
    </xdr:from>
    <xdr:to>
      <xdr:col>1</xdr:col>
      <xdr:colOff>3265170</xdr:colOff>
      <xdr:row>891</xdr:row>
      <xdr:rowOff>0</xdr:rowOff>
    </xdr:to>
    <xdr:sp macro="" textlink="">
      <xdr:nvSpPr>
        <xdr:cNvPr id="34960" name="Line 144">
          <a:extLst>
            <a:ext uri="{FF2B5EF4-FFF2-40B4-BE49-F238E27FC236}">
              <a16:creationId xmlns:a16="http://schemas.microsoft.com/office/drawing/2014/main" id="{257C00B0-4306-4D5A-BAE4-E0E4EAE98377}"/>
            </a:ext>
          </a:extLst>
        </xdr:cNvPr>
        <xdr:cNvSpPr>
          <a:spLocks noChangeShapeType="1"/>
        </xdr:cNvSpPr>
      </xdr:nvSpPr>
      <xdr:spPr bwMode="auto">
        <a:xfrm>
          <a:off x="1828800" y="1682419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1207770</xdr:colOff>
      <xdr:row>891</xdr:row>
      <xdr:rowOff>0</xdr:rowOff>
    </xdr:from>
    <xdr:to>
      <xdr:col>1</xdr:col>
      <xdr:colOff>3131820</xdr:colOff>
      <xdr:row>891</xdr:row>
      <xdr:rowOff>0</xdr:rowOff>
    </xdr:to>
    <xdr:sp macro="" textlink="">
      <xdr:nvSpPr>
        <xdr:cNvPr id="34961" name="Line 145">
          <a:extLst>
            <a:ext uri="{FF2B5EF4-FFF2-40B4-BE49-F238E27FC236}">
              <a16:creationId xmlns:a16="http://schemas.microsoft.com/office/drawing/2014/main" id="{E7ED3FDA-CDDC-474A-8E4F-8853660C0CF9}"/>
            </a:ext>
          </a:extLst>
        </xdr:cNvPr>
        <xdr:cNvSpPr>
          <a:spLocks noChangeShapeType="1"/>
        </xdr:cNvSpPr>
      </xdr:nvSpPr>
      <xdr:spPr bwMode="auto">
        <a:xfrm>
          <a:off x="1558290" y="1682419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1219200</xdr:colOff>
      <xdr:row>891</xdr:row>
      <xdr:rowOff>0</xdr:rowOff>
    </xdr:from>
    <xdr:to>
      <xdr:col>1</xdr:col>
      <xdr:colOff>3143250</xdr:colOff>
      <xdr:row>891</xdr:row>
      <xdr:rowOff>0</xdr:rowOff>
    </xdr:to>
    <xdr:sp macro="" textlink="">
      <xdr:nvSpPr>
        <xdr:cNvPr id="34962" name="Line 146">
          <a:extLst>
            <a:ext uri="{FF2B5EF4-FFF2-40B4-BE49-F238E27FC236}">
              <a16:creationId xmlns:a16="http://schemas.microsoft.com/office/drawing/2014/main" id="{19A3D76E-95BE-4C79-9871-D6D040825BBC}"/>
            </a:ext>
          </a:extLst>
        </xdr:cNvPr>
        <xdr:cNvSpPr>
          <a:spLocks noChangeShapeType="1"/>
        </xdr:cNvSpPr>
      </xdr:nvSpPr>
      <xdr:spPr bwMode="auto">
        <a:xfrm>
          <a:off x="1569720" y="1682419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1325880</xdr:colOff>
      <xdr:row>177</xdr:row>
      <xdr:rowOff>0</xdr:rowOff>
    </xdr:from>
    <xdr:to>
      <xdr:col>1</xdr:col>
      <xdr:colOff>3124200</xdr:colOff>
      <xdr:row>177</xdr:row>
      <xdr:rowOff>0</xdr:rowOff>
    </xdr:to>
    <xdr:sp macro="" textlink="">
      <xdr:nvSpPr>
        <xdr:cNvPr id="34963" name="Line 147">
          <a:extLst>
            <a:ext uri="{FF2B5EF4-FFF2-40B4-BE49-F238E27FC236}">
              <a16:creationId xmlns:a16="http://schemas.microsoft.com/office/drawing/2014/main" id="{5DABDB82-6143-48FA-B6CC-C6EE756EA36D}"/>
            </a:ext>
          </a:extLst>
        </xdr:cNvPr>
        <xdr:cNvSpPr>
          <a:spLocks noChangeShapeType="1"/>
        </xdr:cNvSpPr>
      </xdr:nvSpPr>
      <xdr:spPr bwMode="auto">
        <a:xfrm>
          <a:off x="1676400" y="33501330"/>
          <a:ext cx="17983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1207770</xdr:colOff>
      <xdr:row>1723</xdr:row>
      <xdr:rowOff>0</xdr:rowOff>
    </xdr:from>
    <xdr:to>
      <xdr:col>1</xdr:col>
      <xdr:colOff>3131820</xdr:colOff>
      <xdr:row>1723</xdr:row>
      <xdr:rowOff>0</xdr:rowOff>
    </xdr:to>
    <xdr:sp macro="" textlink="">
      <xdr:nvSpPr>
        <xdr:cNvPr id="34964" name="Line 160">
          <a:extLst>
            <a:ext uri="{FF2B5EF4-FFF2-40B4-BE49-F238E27FC236}">
              <a16:creationId xmlns:a16="http://schemas.microsoft.com/office/drawing/2014/main" id="{B35A298A-2552-4756-A26B-63334A38F5E9}"/>
            </a:ext>
          </a:extLst>
        </xdr:cNvPr>
        <xdr:cNvSpPr>
          <a:spLocks noChangeShapeType="1"/>
        </xdr:cNvSpPr>
      </xdr:nvSpPr>
      <xdr:spPr bwMode="auto">
        <a:xfrm>
          <a:off x="1558290" y="3243376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1219200</xdr:colOff>
      <xdr:row>1723</xdr:row>
      <xdr:rowOff>0</xdr:rowOff>
    </xdr:from>
    <xdr:to>
      <xdr:col>1</xdr:col>
      <xdr:colOff>3143250</xdr:colOff>
      <xdr:row>1723</xdr:row>
      <xdr:rowOff>0</xdr:rowOff>
    </xdr:to>
    <xdr:sp macro="" textlink="">
      <xdr:nvSpPr>
        <xdr:cNvPr id="34965" name="Line 161">
          <a:extLst>
            <a:ext uri="{FF2B5EF4-FFF2-40B4-BE49-F238E27FC236}">
              <a16:creationId xmlns:a16="http://schemas.microsoft.com/office/drawing/2014/main" id="{C87FDA01-67A3-4A8A-AE41-5AAE5CC0548A}"/>
            </a:ext>
          </a:extLst>
        </xdr:cNvPr>
        <xdr:cNvSpPr>
          <a:spLocks noChangeShapeType="1"/>
        </xdr:cNvSpPr>
      </xdr:nvSpPr>
      <xdr:spPr bwMode="auto">
        <a:xfrm>
          <a:off x="1569720" y="3243376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1219200</xdr:colOff>
      <xdr:row>1723</xdr:row>
      <xdr:rowOff>0</xdr:rowOff>
    </xdr:from>
    <xdr:to>
      <xdr:col>1</xdr:col>
      <xdr:colOff>3143250</xdr:colOff>
      <xdr:row>1723</xdr:row>
      <xdr:rowOff>0</xdr:rowOff>
    </xdr:to>
    <xdr:sp macro="" textlink="">
      <xdr:nvSpPr>
        <xdr:cNvPr id="34966" name="Line 162">
          <a:extLst>
            <a:ext uri="{FF2B5EF4-FFF2-40B4-BE49-F238E27FC236}">
              <a16:creationId xmlns:a16="http://schemas.microsoft.com/office/drawing/2014/main" id="{8280DB4C-0D37-4BCC-A46E-C0BC15D6A149}"/>
            </a:ext>
          </a:extLst>
        </xdr:cNvPr>
        <xdr:cNvSpPr>
          <a:spLocks noChangeShapeType="1"/>
        </xdr:cNvSpPr>
      </xdr:nvSpPr>
      <xdr:spPr bwMode="auto">
        <a:xfrm>
          <a:off x="1569720" y="3243376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1723</xdr:row>
      <xdr:rowOff>0</xdr:rowOff>
    </xdr:from>
    <xdr:to>
      <xdr:col>1</xdr:col>
      <xdr:colOff>3268980</xdr:colOff>
      <xdr:row>1723</xdr:row>
      <xdr:rowOff>0</xdr:rowOff>
    </xdr:to>
    <xdr:sp macro="" textlink="">
      <xdr:nvSpPr>
        <xdr:cNvPr id="34967" name="Line 163">
          <a:extLst>
            <a:ext uri="{FF2B5EF4-FFF2-40B4-BE49-F238E27FC236}">
              <a16:creationId xmlns:a16="http://schemas.microsoft.com/office/drawing/2014/main" id="{68C20BAD-553A-4CBB-A2F4-7E17BE91F359}"/>
            </a:ext>
          </a:extLst>
        </xdr:cNvPr>
        <xdr:cNvSpPr>
          <a:spLocks noChangeShapeType="1"/>
        </xdr:cNvSpPr>
      </xdr:nvSpPr>
      <xdr:spPr bwMode="auto">
        <a:xfrm>
          <a:off x="1882140" y="3243376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1723</xdr:row>
      <xdr:rowOff>0</xdr:rowOff>
    </xdr:from>
    <xdr:to>
      <xdr:col>1</xdr:col>
      <xdr:colOff>3265170</xdr:colOff>
      <xdr:row>1723</xdr:row>
      <xdr:rowOff>0</xdr:rowOff>
    </xdr:to>
    <xdr:sp macro="" textlink="">
      <xdr:nvSpPr>
        <xdr:cNvPr id="34968" name="Line 164">
          <a:extLst>
            <a:ext uri="{FF2B5EF4-FFF2-40B4-BE49-F238E27FC236}">
              <a16:creationId xmlns:a16="http://schemas.microsoft.com/office/drawing/2014/main" id="{B4159763-E6D5-4127-A80C-C5DCBACDA654}"/>
            </a:ext>
          </a:extLst>
        </xdr:cNvPr>
        <xdr:cNvSpPr>
          <a:spLocks noChangeShapeType="1"/>
        </xdr:cNvSpPr>
      </xdr:nvSpPr>
      <xdr:spPr bwMode="auto">
        <a:xfrm>
          <a:off x="1798320" y="3243376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1723</xdr:row>
      <xdr:rowOff>0</xdr:rowOff>
    </xdr:from>
    <xdr:to>
      <xdr:col>1</xdr:col>
      <xdr:colOff>3265170</xdr:colOff>
      <xdr:row>1723</xdr:row>
      <xdr:rowOff>0</xdr:rowOff>
    </xdr:to>
    <xdr:sp macro="" textlink="">
      <xdr:nvSpPr>
        <xdr:cNvPr id="34969" name="Line 165">
          <a:extLst>
            <a:ext uri="{FF2B5EF4-FFF2-40B4-BE49-F238E27FC236}">
              <a16:creationId xmlns:a16="http://schemas.microsoft.com/office/drawing/2014/main" id="{FAF98F30-5523-45FD-9994-0D5F1DD70AF8}"/>
            </a:ext>
          </a:extLst>
        </xdr:cNvPr>
        <xdr:cNvSpPr>
          <a:spLocks noChangeShapeType="1"/>
        </xdr:cNvSpPr>
      </xdr:nvSpPr>
      <xdr:spPr bwMode="auto">
        <a:xfrm>
          <a:off x="1828800" y="3243376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1723</xdr:row>
      <xdr:rowOff>0</xdr:rowOff>
    </xdr:from>
    <xdr:to>
      <xdr:col>1</xdr:col>
      <xdr:colOff>3268980</xdr:colOff>
      <xdr:row>1723</xdr:row>
      <xdr:rowOff>0</xdr:rowOff>
    </xdr:to>
    <xdr:sp macro="" textlink="">
      <xdr:nvSpPr>
        <xdr:cNvPr id="34970" name="Line 167">
          <a:extLst>
            <a:ext uri="{FF2B5EF4-FFF2-40B4-BE49-F238E27FC236}">
              <a16:creationId xmlns:a16="http://schemas.microsoft.com/office/drawing/2014/main" id="{D51C61E8-7460-4943-BCF2-0664F6BA21EB}"/>
            </a:ext>
          </a:extLst>
        </xdr:cNvPr>
        <xdr:cNvSpPr>
          <a:spLocks noChangeShapeType="1"/>
        </xdr:cNvSpPr>
      </xdr:nvSpPr>
      <xdr:spPr bwMode="auto">
        <a:xfrm>
          <a:off x="1882140" y="3243376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1723</xdr:row>
      <xdr:rowOff>0</xdr:rowOff>
    </xdr:from>
    <xdr:to>
      <xdr:col>1</xdr:col>
      <xdr:colOff>3265170</xdr:colOff>
      <xdr:row>1723</xdr:row>
      <xdr:rowOff>0</xdr:rowOff>
    </xdr:to>
    <xdr:sp macro="" textlink="">
      <xdr:nvSpPr>
        <xdr:cNvPr id="34971" name="Line 168">
          <a:extLst>
            <a:ext uri="{FF2B5EF4-FFF2-40B4-BE49-F238E27FC236}">
              <a16:creationId xmlns:a16="http://schemas.microsoft.com/office/drawing/2014/main" id="{311D4146-3CED-42EF-9371-15762E09C88D}"/>
            </a:ext>
          </a:extLst>
        </xdr:cNvPr>
        <xdr:cNvSpPr>
          <a:spLocks noChangeShapeType="1"/>
        </xdr:cNvSpPr>
      </xdr:nvSpPr>
      <xdr:spPr bwMode="auto">
        <a:xfrm>
          <a:off x="1798320" y="3243376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1723</xdr:row>
      <xdr:rowOff>0</xdr:rowOff>
    </xdr:from>
    <xdr:to>
      <xdr:col>1</xdr:col>
      <xdr:colOff>3265170</xdr:colOff>
      <xdr:row>1723</xdr:row>
      <xdr:rowOff>0</xdr:rowOff>
    </xdr:to>
    <xdr:sp macro="" textlink="">
      <xdr:nvSpPr>
        <xdr:cNvPr id="34972" name="Line 169">
          <a:extLst>
            <a:ext uri="{FF2B5EF4-FFF2-40B4-BE49-F238E27FC236}">
              <a16:creationId xmlns:a16="http://schemas.microsoft.com/office/drawing/2014/main" id="{080E050E-2132-48D0-8A9D-A5699D2D1CC3}"/>
            </a:ext>
          </a:extLst>
        </xdr:cNvPr>
        <xdr:cNvSpPr>
          <a:spLocks noChangeShapeType="1"/>
        </xdr:cNvSpPr>
      </xdr:nvSpPr>
      <xdr:spPr bwMode="auto">
        <a:xfrm>
          <a:off x="1828800" y="3243376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1723</xdr:row>
      <xdr:rowOff>0</xdr:rowOff>
    </xdr:from>
    <xdr:to>
      <xdr:col>1</xdr:col>
      <xdr:colOff>3268980</xdr:colOff>
      <xdr:row>1723</xdr:row>
      <xdr:rowOff>0</xdr:rowOff>
    </xdr:to>
    <xdr:sp macro="" textlink="">
      <xdr:nvSpPr>
        <xdr:cNvPr id="34973" name="Line 170">
          <a:extLst>
            <a:ext uri="{FF2B5EF4-FFF2-40B4-BE49-F238E27FC236}">
              <a16:creationId xmlns:a16="http://schemas.microsoft.com/office/drawing/2014/main" id="{B7EBF10A-5B01-46B4-82CA-5E41A0C11BD3}"/>
            </a:ext>
          </a:extLst>
        </xdr:cNvPr>
        <xdr:cNvSpPr>
          <a:spLocks noChangeShapeType="1"/>
        </xdr:cNvSpPr>
      </xdr:nvSpPr>
      <xdr:spPr bwMode="auto">
        <a:xfrm>
          <a:off x="1882140" y="3243376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1723</xdr:row>
      <xdr:rowOff>0</xdr:rowOff>
    </xdr:from>
    <xdr:to>
      <xdr:col>1</xdr:col>
      <xdr:colOff>3265170</xdr:colOff>
      <xdr:row>1723</xdr:row>
      <xdr:rowOff>0</xdr:rowOff>
    </xdr:to>
    <xdr:sp macro="" textlink="">
      <xdr:nvSpPr>
        <xdr:cNvPr id="34974" name="Line 171">
          <a:extLst>
            <a:ext uri="{FF2B5EF4-FFF2-40B4-BE49-F238E27FC236}">
              <a16:creationId xmlns:a16="http://schemas.microsoft.com/office/drawing/2014/main" id="{6E861768-76BB-4C0C-82FA-4713835905BE}"/>
            </a:ext>
          </a:extLst>
        </xdr:cNvPr>
        <xdr:cNvSpPr>
          <a:spLocks noChangeShapeType="1"/>
        </xdr:cNvSpPr>
      </xdr:nvSpPr>
      <xdr:spPr bwMode="auto">
        <a:xfrm>
          <a:off x="1798320" y="3243376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1723</xdr:row>
      <xdr:rowOff>0</xdr:rowOff>
    </xdr:from>
    <xdr:to>
      <xdr:col>1</xdr:col>
      <xdr:colOff>3265170</xdr:colOff>
      <xdr:row>1723</xdr:row>
      <xdr:rowOff>0</xdr:rowOff>
    </xdr:to>
    <xdr:sp macro="" textlink="">
      <xdr:nvSpPr>
        <xdr:cNvPr id="34975" name="Line 172">
          <a:extLst>
            <a:ext uri="{FF2B5EF4-FFF2-40B4-BE49-F238E27FC236}">
              <a16:creationId xmlns:a16="http://schemas.microsoft.com/office/drawing/2014/main" id="{23535628-FE7B-435D-AB00-3DF54A2DD4F3}"/>
            </a:ext>
          </a:extLst>
        </xdr:cNvPr>
        <xdr:cNvSpPr>
          <a:spLocks noChangeShapeType="1"/>
        </xdr:cNvSpPr>
      </xdr:nvSpPr>
      <xdr:spPr bwMode="auto">
        <a:xfrm>
          <a:off x="1828800" y="3243376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1723</xdr:row>
      <xdr:rowOff>0</xdr:rowOff>
    </xdr:from>
    <xdr:to>
      <xdr:col>1</xdr:col>
      <xdr:colOff>3268980</xdr:colOff>
      <xdr:row>1723</xdr:row>
      <xdr:rowOff>0</xdr:rowOff>
    </xdr:to>
    <xdr:sp macro="" textlink="">
      <xdr:nvSpPr>
        <xdr:cNvPr id="34976" name="Line 173">
          <a:extLst>
            <a:ext uri="{FF2B5EF4-FFF2-40B4-BE49-F238E27FC236}">
              <a16:creationId xmlns:a16="http://schemas.microsoft.com/office/drawing/2014/main" id="{E0AC4359-B24D-4AA4-9EA8-887B9E9AD495}"/>
            </a:ext>
          </a:extLst>
        </xdr:cNvPr>
        <xdr:cNvSpPr>
          <a:spLocks noChangeShapeType="1"/>
        </xdr:cNvSpPr>
      </xdr:nvSpPr>
      <xdr:spPr bwMode="auto">
        <a:xfrm>
          <a:off x="1882140" y="3243376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1723</xdr:row>
      <xdr:rowOff>0</xdr:rowOff>
    </xdr:from>
    <xdr:to>
      <xdr:col>1</xdr:col>
      <xdr:colOff>3265170</xdr:colOff>
      <xdr:row>1723</xdr:row>
      <xdr:rowOff>0</xdr:rowOff>
    </xdr:to>
    <xdr:sp macro="" textlink="">
      <xdr:nvSpPr>
        <xdr:cNvPr id="34977" name="Line 174">
          <a:extLst>
            <a:ext uri="{FF2B5EF4-FFF2-40B4-BE49-F238E27FC236}">
              <a16:creationId xmlns:a16="http://schemas.microsoft.com/office/drawing/2014/main" id="{313C39D5-BB1E-4C13-9989-9F00FF802057}"/>
            </a:ext>
          </a:extLst>
        </xdr:cNvPr>
        <xdr:cNvSpPr>
          <a:spLocks noChangeShapeType="1"/>
        </xdr:cNvSpPr>
      </xdr:nvSpPr>
      <xdr:spPr bwMode="auto">
        <a:xfrm>
          <a:off x="1798320" y="3243376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1723</xdr:row>
      <xdr:rowOff>0</xdr:rowOff>
    </xdr:from>
    <xdr:to>
      <xdr:col>1</xdr:col>
      <xdr:colOff>3265170</xdr:colOff>
      <xdr:row>1723</xdr:row>
      <xdr:rowOff>0</xdr:rowOff>
    </xdr:to>
    <xdr:sp macro="" textlink="">
      <xdr:nvSpPr>
        <xdr:cNvPr id="34978" name="Line 175">
          <a:extLst>
            <a:ext uri="{FF2B5EF4-FFF2-40B4-BE49-F238E27FC236}">
              <a16:creationId xmlns:a16="http://schemas.microsoft.com/office/drawing/2014/main" id="{10C908D4-47D3-426C-9126-29070C5A0811}"/>
            </a:ext>
          </a:extLst>
        </xdr:cNvPr>
        <xdr:cNvSpPr>
          <a:spLocks noChangeShapeType="1"/>
        </xdr:cNvSpPr>
      </xdr:nvSpPr>
      <xdr:spPr bwMode="auto">
        <a:xfrm>
          <a:off x="1828800" y="3243376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1207770</xdr:colOff>
      <xdr:row>1723</xdr:row>
      <xdr:rowOff>0</xdr:rowOff>
    </xdr:from>
    <xdr:to>
      <xdr:col>1</xdr:col>
      <xdr:colOff>3131820</xdr:colOff>
      <xdr:row>1723</xdr:row>
      <xdr:rowOff>0</xdr:rowOff>
    </xdr:to>
    <xdr:sp macro="" textlink="">
      <xdr:nvSpPr>
        <xdr:cNvPr id="34979" name="Line 176">
          <a:extLst>
            <a:ext uri="{FF2B5EF4-FFF2-40B4-BE49-F238E27FC236}">
              <a16:creationId xmlns:a16="http://schemas.microsoft.com/office/drawing/2014/main" id="{10BC11EE-C5CE-4854-B7A0-2D91765D4F04}"/>
            </a:ext>
          </a:extLst>
        </xdr:cNvPr>
        <xdr:cNvSpPr>
          <a:spLocks noChangeShapeType="1"/>
        </xdr:cNvSpPr>
      </xdr:nvSpPr>
      <xdr:spPr bwMode="auto">
        <a:xfrm>
          <a:off x="1558290" y="3243376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1219200</xdr:colOff>
      <xdr:row>1723</xdr:row>
      <xdr:rowOff>0</xdr:rowOff>
    </xdr:from>
    <xdr:to>
      <xdr:col>1</xdr:col>
      <xdr:colOff>3143250</xdr:colOff>
      <xdr:row>1723</xdr:row>
      <xdr:rowOff>0</xdr:rowOff>
    </xdr:to>
    <xdr:sp macro="" textlink="">
      <xdr:nvSpPr>
        <xdr:cNvPr id="34980" name="Line 177">
          <a:extLst>
            <a:ext uri="{FF2B5EF4-FFF2-40B4-BE49-F238E27FC236}">
              <a16:creationId xmlns:a16="http://schemas.microsoft.com/office/drawing/2014/main" id="{F15B6D23-76A1-4CFF-A759-5EEB0C2B93AB}"/>
            </a:ext>
          </a:extLst>
        </xdr:cNvPr>
        <xdr:cNvSpPr>
          <a:spLocks noChangeShapeType="1"/>
        </xdr:cNvSpPr>
      </xdr:nvSpPr>
      <xdr:spPr bwMode="auto">
        <a:xfrm>
          <a:off x="1569720" y="3243376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1219200</xdr:colOff>
      <xdr:row>1723</xdr:row>
      <xdr:rowOff>0</xdr:rowOff>
    </xdr:from>
    <xdr:to>
      <xdr:col>1</xdr:col>
      <xdr:colOff>3143250</xdr:colOff>
      <xdr:row>1723</xdr:row>
      <xdr:rowOff>0</xdr:rowOff>
    </xdr:to>
    <xdr:sp macro="" textlink="">
      <xdr:nvSpPr>
        <xdr:cNvPr id="34981" name="Line 178">
          <a:extLst>
            <a:ext uri="{FF2B5EF4-FFF2-40B4-BE49-F238E27FC236}">
              <a16:creationId xmlns:a16="http://schemas.microsoft.com/office/drawing/2014/main" id="{4D9FA9B3-4F13-49D4-AB35-15FFA4353B28}"/>
            </a:ext>
          </a:extLst>
        </xdr:cNvPr>
        <xdr:cNvSpPr>
          <a:spLocks noChangeShapeType="1"/>
        </xdr:cNvSpPr>
      </xdr:nvSpPr>
      <xdr:spPr bwMode="auto">
        <a:xfrm>
          <a:off x="1569720" y="3243376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1207770</xdr:colOff>
      <xdr:row>1723</xdr:row>
      <xdr:rowOff>0</xdr:rowOff>
    </xdr:from>
    <xdr:to>
      <xdr:col>1</xdr:col>
      <xdr:colOff>3131820</xdr:colOff>
      <xdr:row>1723</xdr:row>
      <xdr:rowOff>0</xdr:rowOff>
    </xdr:to>
    <xdr:sp macro="" textlink="">
      <xdr:nvSpPr>
        <xdr:cNvPr id="34982" name="Line 179">
          <a:extLst>
            <a:ext uri="{FF2B5EF4-FFF2-40B4-BE49-F238E27FC236}">
              <a16:creationId xmlns:a16="http://schemas.microsoft.com/office/drawing/2014/main" id="{56693905-EC16-4DB0-88B6-7343FE9F07BE}"/>
            </a:ext>
          </a:extLst>
        </xdr:cNvPr>
        <xdr:cNvSpPr>
          <a:spLocks noChangeShapeType="1"/>
        </xdr:cNvSpPr>
      </xdr:nvSpPr>
      <xdr:spPr bwMode="auto">
        <a:xfrm>
          <a:off x="1558290" y="3243376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1219200</xdr:colOff>
      <xdr:row>1723</xdr:row>
      <xdr:rowOff>0</xdr:rowOff>
    </xdr:from>
    <xdr:to>
      <xdr:col>1</xdr:col>
      <xdr:colOff>3143250</xdr:colOff>
      <xdr:row>1723</xdr:row>
      <xdr:rowOff>0</xdr:rowOff>
    </xdr:to>
    <xdr:sp macro="" textlink="">
      <xdr:nvSpPr>
        <xdr:cNvPr id="34983" name="Line 180">
          <a:extLst>
            <a:ext uri="{FF2B5EF4-FFF2-40B4-BE49-F238E27FC236}">
              <a16:creationId xmlns:a16="http://schemas.microsoft.com/office/drawing/2014/main" id="{C8664A79-A738-455E-ACC1-D45A0BD5C255}"/>
            </a:ext>
          </a:extLst>
        </xdr:cNvPr>
        <xdr:cNvSpPr>
          <a:spLocks noChangeShapeType="1"/>
        </xdr:cNvSpPr>
      </xdr:nvSpPr>
      <xdr:spPr bwMode="auto">
        <a:xfrm>
          <a:off x="1569720" y="3243376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1219200</xdr:colOff>
      <xdr:row>1723</xdr:row>
      <xdr:rowOff>0</xdr:rowOff>
    </xdr:from>
    <xdr:to>
      <xdr:col>1</xdr:col>
      <xdr:colOff>3143250</xdr:colOff>
      <xdr:row>1723</xdr:row>
      <xdr:rowOff>0</xdr:rowOff>
    </xdr:to>
    <xdr:sp macro="" textlink="">
      <xdr:nvSpPr>
        <xdr:cNvPr id="34984" name="Line 181">
          <a:extLst>
            <a:ext uri="{FF2B5EF4-FFF2-40B4-BE49-F238E27FC236}">
              <a16:creationId xmlns:a16="http://schemas.microsoft.com/office/drawing/2014/main" id="{74BD0935-E7E2-495E-9148-976BBC10A0D0}"/>
            </a:ext>
          </a:extLst>
        </xdr:cNvPr>
        <xdr:cNvSpPr>
          <a:spLocks noChangeShapeType="1"/>
        </xdr:cNvSpPr>
      </xdr:nvSpPr>
      <xdr:spPr bwMode="auto">
        <a:xfrm>
          <a:off x="1569720" y="3243376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1723</xdr:row>
      <xdr:rowOff>0</xdr:rowOff>
    </xdr:from>
    <xdr:to>
      <xdr:col>1</xdr:col>
      <xdr:colOff>3268980</xdr:colOff>
      <xdr:row>1723</xdr:row>
      <xdr:rowOff>0</xdr:rowOff>
    </xdr:to>
    <xdr:sp macro="" textlink="">
      <xdr:nvSpPr>
        <xdr:cNvPr id="34985" name="Line 182">
          <a:extLst>
            <a:ext uri="{FF2B5EF4-FFF2-40B4-BE49-F238E27FC236}">
              <a16:creationId xmlns:a16="http://schemas.microsoft.com/office/drawing/2014/main" id="{82C73208-579A-414D-912A-FA27E7C907F0}"/>
            </a:ext>
          </a:extLst>
        </xdr:cNvPr>
        <xdr:cNvSpPr>
          <a:spLocks noChangeShapeType="1"/>
        </xdr:cNvSpPr>
      </xdr:nvSpPr>
      <xdr:spPr bwMode="auto">
        <a:xfrm>
          <a:off x="1882140" y="3243376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1723</xdr:row>
      <xdr:rowOff>0</xdr:rowOff>
    </xdr:from>
    <xdr:to>
      <xdr:col>1</xdr:col>
      <xdr:colOff>3265170</xdr:colOff>
      <xdr:row>1723</xdr:row>
      <xdr:rowOff>0</xdr:rowOff>
    </xdr:to>
    <xdr:sp macro="" textlink="">
      <xdr:nvSpPr>
        <xdr:cNvPr id="34986" name="Line 183">
          <a:extLst>
            <a:ext uri="{FF2B5EF4-FFF2-40B4-BE49-F238E27FC236}">
              <a16:creationId xmlns:a16="http://schemas.microsoft.com/office/drawing/2014/main" id="{DAAA2010-E30A-41AE-B6B2-1BC37890201D}"/>
            </a:ext>
          </a:extLst>
        </xdr:cNvPr>
        <xdr:cNvSpPr>
          <a:spLocks noChangeShapeType="1"/>
        </xdr:cNvSpPr>
      </xdr:nvSpPr>
      <xdr:spPr bwMode="auto">
        <a:xfrm>
          <a:off x="1798320" y="3243376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1723</xdr:row>
      <xdr:rowOff>0</xdr:rowOff>
    </xdr:from>
    <xdr:to>
      <xdr:col>1</xdr:col>
      <xdr:colOff>3265170</xdr:colOff>
      <xdr:row>1723</xdr:row>
      <xdr:rowOff>0</xdr:rowOff>
    </xdr:to>
    <xdr:sp macro="" textlink="">
      <xdr:nvSpPr>
        <xdr:cNvPr id="34987" name="Line 184">
          <a:extLst>
            <a:ext uri="{FF2B5EF4-FFF2-40B4-BE49-F238E27FC236}">
              <a16:creationId xmlns:a16="http://schemas.microsoft.com/office/drawing/2014/main" id="{7A41BFE4-5AA0-41E2-91C5-DF1EB18949A6}"/>
            </a:ext>
          </a:extLst>
        </xdr:cNvPr>
        <xdr:cNvSpPr>
          <a:spLocks noChangeShapeType="1"/>
        </xdr:cNvSpPr>
      </xdr:nvSpPr>
      <xdr:spPr bwMode="auto">
        <a:xfrm>
          <a:off x="1828800" y="3243376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1723</xdr:row>
      <xdr:rowOff>0</xdr:rowOff>
    </xdr:from>
    <xdr:to>
      <xdr:col>1</xdr:col>
      <xdr:colOff>3268980</xdr:colOff>
      <xdr:row>1723</xdr:row>
      <xdr:rowOff>0</xdr:rowOff>
    </xdr:to>
    <xdr:sp macro="" textlink="">
      <xdr:nvSpPr>
        <xdr:cNvPr id="34988" name="Line 185">
          <a:extLst>
            <a:ext uri="{FF2B5EF4-FFF2-40B4-BE49-F238E27FC236}">
              <a16:creationId xmlns:a16="http://schemas.microsoft.com/office/drawing/2014/main" id="{A5500BCF-63A2-4C96-B2EF-F1A24455A525}"/>
            </a:ext>
          </a:extLst>
        </xdr:cNvPr>
        <xdr:cNvSpPr>
          <a:spLocks noChangeShapeType="1"/>
        </xdr:cNvSpPr>
      </xdr:nvSpPr>
      <xdr:spPr bwMode="auto">
        <a:xfrm>
          <a:off x="1882140" y="3243376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1723</xdr:row>
      <xdr:rowOff>0</xdr:rowOff>
    </xdr:from>
    <xdr:to>
      <xdr:col>1</xdr:col>
      <xdr:colOff>3265170</xdr:colOff>
      <xdr:row>1723</xdr:row>
      <xdr:rowOff>0</xdr:rowOff>
    </xdr:to>
    <xdr:sp macro="" textlink="">
      <xdr:nvSpPr>
        <xdr:cNvPr id="34989" name="Line 186">
          <a:extLst>
            <a:ext uri="{FF2B5EF4-FFF2-40B4-BE49-F238E27FC236}">
              <a16:creationId xmlns:a16="http://schemas.microsoft.com/office/drawing/2014/main" id="{845F39CC-EEC4-4ADD-9187-922B6E7157AF}"/>
            </a:ext>
          </a:extLst>
        </xdr:cNvPr>
        <xdr:cNvSpPr>
          <a:spLocks noChangeShapeType="1"/>
        </xdr:cNvSpPr>
      </xdr:nvSpPr>
      <xdr:spPr bwMode="auto">
        <a:xfrm>
          <a:off x="1798320" y="3243376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1723</xdr:row>
      <xdr:rowOff>0</xdr:rowOff>
    </xdr:from>
    <xdr:to>
      <xdr:col>1</xdr:col>
      <xdr:colOff>3265170</xdr:colOff>
      <xdr:row>1723</xdr:row>
      <xdr:rowOff>0</xdr:rowOff>
    </xdr:to>
    <xdr:sp macro="" textlink="">
      <xdr:nvSpPr>
        <xdr:cNvPr id="34990" name="Line 187">
          <a:extLst>
            <a:ext uri="{FF2B5EF4-FFF2-40B4-BE49-F238E27FC236}">
              <a16:creationId xmlns:a16="http://schemas.microsoft.com/office/drawing/2014/main" id="{4812F5B5-A64A-4D53-B523-FF679F838F0E}"/>
            </a:ext>
          </a:extLst>
        </xdr:cNvPr>
        <xdr:cNvSpPr>
          <a:spLocks noChangeShapeType="1"/>
        </xdr:cNvSpPr>
      </xdr:nvSpPr>
      <xdr:spPr bwMode="auto">
        <a:xfrm>
          <a:off x="1828800" y="3243376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1723</xdr:row>
      <xdr:rowOff>0</xdr:rowOff>
    </xdr:from>
    <xdr:to>
      <xdr:col>1</xdr:col>
      <xdr:colOff>3268980</xdr:colOff>
      <xdr:row>1723</xdr:row>
      <xdr:rowOff>0</xdr:rowOff>
    </xdr:to>
    <xdr:sp macro="" textlink="">
      <xdr:nvSpPr>
        <xdr:cNvPr id="34991" name="Line 188">
          <a:extLst>
            <a:ext uri="{FF2B5EF4-FFF2-40B4-BE49-F238E27FC236}">
              <a16:creationId xmlns:a16="http://schemas.microsoft.com/office/drawing/2014/main" id="{81DCBF33-3C51-48C6-A37A-C0412C42A945}"/>
            </a:ext>
          </a:extLst>
        </xdr:cNvPr>
        <xdr:cNvSpPr>
          <a:spLocks noChangeShapeType="1"/>
        </xdr:cNvSpPr>
      </xdr:nvSpPr>
      <xdr:spPr bwMode="auto">
        <a:xfrm>
          <a:off x="1882140" y="3243376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1723</xdr:row>
      <xdr:rowOff>0</xdr:rowOff>
    </xdr:from>
    <xdr:to>
      <xdr:col>1</xdr:col>
      <xdr:colOff>3265170</xdr:colOff>
      <xdr:row>1723</xdr:row>
      <xdr:rowOff>0</xdr:rowOff>
    </xdr:to>
    <xdr:sp macro="" textlink="">
      <xdr:nvSpPr>
        <xdr:cNvPr id="34992" name="Line 189">
          <a:extLst>
            <a:ext uri="{FF2B5EF4-FFF2-40B4-BE49-F238E27FC236}">
              <a16:creationId xmlns:a16="http://schemas.microsoft.com/office/drawing/2014/main" id="{879E6446-6C47-48F6-A8C8-B453340E82A0}"/>
            </a:ext>
          </a:extLst>
        </xdr:cNvPr>
        <xdr:cNvSpPr>
          <a:spLocks noChangeShapeType="1"/>
        </xdr:cNvSpPr>
      </xdr:nvSpPr>
      <xdr:spPr bwMode="auto">
        <a:xfrm>
          <a:off x="1798320" y="3243376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1723</xdr:row>
      <xdr:rowOff>0</xdr:rowOff>
    </xdr:from>
    <xdr:to>
      <xdr:col>1</xdr:col>
      <xdr:colOff>3265170</xdr:colOff>
      <xdr:row>1723</xdr:row>
      <xdr:rowOff>0</xdr:rowOff>
    </xdr:to>
    <xdr:sp macro="" textlink="">
      <xdr:nvSpPr>
        <xdr:cNvPr id="34993" name="Line 190">
          <a:extLst>
            <a:ext uri="{FF2B5EF4-FFF2-40B4-BE49-F238E27FC236}">
              <a16:creationId xmlns:a16="http://schemas.microsoft.com/office/drawing/2014/main" id="{93B374A9-42A0-4974-9249-2CACDCA7431F}"/>
            </a:ext>
          </a:extLst>
        </xdr:cNvPr>
        <xdr:cNvSpPr>
          <a:spLocks noChangeShapeType="1"/>
        </xdr:cNvSpPr>
      </xdr:nvSpPr>
      <xdr:spPr bwMode="auto">
        <a:xfrm>
          <a:off x="1828800" y="3243376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1723</xdr:row>
      <xdr:rowOff>0</xdr:rowOff>
    </xdr:from>
    <xdr:to>
      <xdr:col>1</xdr:col>
      <xdr:colOff>3268980</xdr:colOff>
      <xdr:row>1723</xdr:row>
      <xdr:rowOff>0</xdr:rowOff>
    </xdr:to>
    <xdr:sp macro="" textlink="">
      <xdr:nvSpPr>
        <xdr:cNvPr id="34994" name="Line 191">
          <a:extLst>
            <a:ext uri="{FF2B5EF4-FFF2-40B4-BE49-F238E27FC236}">
              <a16:creationId xmlns:a16="http://schemas.microsoft.com/office/drawing/2014/main" id="{C7414DA3-77B5-4896-B9E0-D508BDAA1427}"/>
            </a:ext>
          </a:extLst>
        </xdr:cNvPr>
        <xdr:cNvSpPr>
          <a:spLocks noChangeShapeType="1"/>
        </xdr:cNvSpPr>
      </xdr:nvSpPr>
      <xdr:spPr bwMode="auto">
        <a:xfrm>
          <a:off x="1882140" y="3243376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1723</xdr:row>
      <xdr:rowOff>0</xdr:rowOff>
    </xdr:from>
    <xdr:to>
      <xdr:col>1</xdr:col>
      <xdr:colOff>3265170</xdr:colOff>
      <xdr:row>1723</xdr:row>
      <xdr:rowOff>0</xdr:rowOff>
    </xdr:to>
    <xdr:sp macro="" textlink="">
      <xdr:nvSpPr>
        <xdr:cNvPr id="34995" name="Line 192">
          <a:extLst>
            <a:ext uri="{FF2B5EF4-FFF2-40B4-BE49-F238E27FC236}">
              <a16:creationId xmlns:a16="http://schemas.microsoft.com/office/drawing/2014/main" id="{6CFDA911-D345-4289-9C83-17BBC890D40A}"/>
            </a:ext>
          </a:extLst>
        </xdr:cNvPr>
        <xdr:cNvSpPr>
          <a:spLocks noChangeShapeType="1"/>
        </xdr:cNvSpPr>
      </xdr:nvSpPr>
      <xdr:spPr bwMode="auto">
        <a:xfrm>
          <a:off x="1798320" y="3243376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1723</xdr:row>
      <xdr:rowOff>0</xdr:rowOff>
    </xdr:from>
    <xdr:to>
      <xdr:col>1</xdr:col>
      <xdr:colOff>3265170</xdr:colOff>
      <xdr:row>1723</xdr:row>
      <xdr:rowOff>0</xdr:rowOff>
    </xdr:to>
    <xdr:sp macro="" textlink="">
      <xdr:nvSpPr>
        <xdr:cNvPr id="34996" name="Line 193">
          <a:extLst>
            <a:ext uri="{FF2B5EF4-FFF2-40B4-BE49-F238E27FC236}">
              <a16:creationId xmlns:a16="http://schemas.microsoft.com/office/drawing/2014/main" id="{12C93000-3F59-4256-97B8-CFF871EFBD6B}"/>
            </a:ext>
          </a:extLst>
        </xdr:cNvPr>
        <xdr:cNvSpPr>
          <a:spLocks noChangeShapeType="1"/>
        </xdr:cNvSpPr>
      </xdr:nvSpPr>
      <xdr:spPr bwMode="auto">
        <a:xfrm>
          <a:off x="1828800" y="3243376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1207770</xdr:colOff>
      <xdr:row>1723</xdr:row>
      <xdr:rowOff>0</xdr:rowOff>
    </xdr:from>
    <xdr:to>
      <xdr:col>1</xdr:col>
      <xdr:colOff>3131820</xdr:colOff>
      <xdr:row>1723</xdr:row>
      <xdr:rowOff>0</xdr:rowOff>
    </xdr:to>
    <xdr:sp macro="" textlink="">
      <xdr:nvSpPr>
        <xdr:cNvPr id="34997" name="Line 194">
          <a:extLst>
            <a:ext uri="{FF2B5EF4-FFF2-40B4-BE49-F238E27FC236}">
              <a16:creationId xmlns:a16="http://schemas.microsoft.com/office/drawing/2014/main" id="{3FCF720D-8341-43E2-ADEA-D5322B4D10DC}"/>
            </a:ext>
          </a:extLst>
        </xdr:cNvPr>
        <xdr:cNvSpPr>
          <a:spLocks noChangeShapeType="1"/>
        </xdr:cNvSpPr>
      </xdr:nvSpPr>
      <xdr:spPr bwMode="auto">
        <a:xfrm>
          <a:off x="1558290" y="3243376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1219200</xdr:colOff>
      <xdr:row>1723</xdr:row>
      <xdr:rowOff>0</xdr:rowOff>
    </xdr:from>
    <xdr:to>
      <xdr:col>1</xdr:col>
      <xdr:colOff>3143250</xdr:colOff>
      <xdr:row>1723</xdr:row>
      <xdr:rowOff>0</xdr:rowOff>
    </xdr:to>
    <xdr:sp macro="" textlink="">
      <xdr:nvSpPr>
        <xdr:cNvPr id="34998" name="Line 195">
          <a:extLst>
            <a:ext uri="{FF2B5EF4-FFF2-40B4-BE49-F238E27FC236}">
              <a16:creationId xmlns:a16="http://schemas.microsoft.com/office/drawing/2014/main" id="{83DD8896-D3B8-440E-8096-90ACF73B8B84}"/>
            </a:ext>
          </a:extLst>
        </xdr:cNvPr>
        <xdr:cNvSpPr>
          <a:spLocks noChangeShapeType="1"/>
        </xdr:cNvSpPr>
      </xdr:nvSpPr>
      <xdr:spPr bwMode="auto">
        <a:xfrm>
          <a:off x="1569720" y="3243376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1219200</xdr:colOff>
      <xdr:row>1723</xdr:row>
      <xdr:rowOff>0</xdr:rowOff>
    </xdr:from>
    <xdr:to>
      <xdr:col>1</xdr:col>
      <xdr:colOff>3143250</xdr:colOff>
      <xdr:row>1723</xdr:row>
      <xdr:rowOff>0</xdr:rowOff>
    </xdr:to>
    <xdr:sp macro="" textlink="">
      <xdr:nvSpPr>
        <xdr:cNvPr id="34999" name="Line 196">
          <a:extLst>
            <a:ext uri="{FF2B5EF4-FFF2-40B4-BE49-F238E27FC236}">
              <a16:creationId xmlns:a16="http://schemas.microsoft.com/office/drawing/2014/main" id="{24F84316-58F1-48F4-B924-069FFFDB6BCF}"/>
            </a:ext>
          </a:extLst>
        </xdr:cNvPr>
        <xdr:cNvSpPr>
          <a:spLocks noChangeShapeType="1"/>
        </xdr:cNvSpPr>
      </xdr:nvSpPr>
      <xdr:spPr bwMode="auto">
        <a:xfrm>
          <a:off x="1569720" y="3243376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1207770</xdr:colOff>
      <xdr:row>1723</xdr:row>
      <xdr:rowOff>0</xdr:rowOff>
    </xdr:from>
    <xdr:to>
      <xdr:col>1</xdr:col>
      <xdr:colOff>3131820</xdr:colOff>
      <xdr:row>1723</xdr:row>
      <xdr:rowOff>0</xdr:rowOff>
    </xdr:to>
    <xdr:sp macro="" textlink="">
      <xdr:nvSpPr>
        <xdr:cNvPr id="35000" name="Line 197">
          <a:extLst>
            <a:ext uri="{FF2B5EF4-FFF2-40B4-BE49-F238E27FC236}">
              <a16:creationId xmlns:a16="http://schemas.microsoft.com/office/drawing/2014/main" id="{23B5F1F6-3DC4-4B0F-94B1-834B1F4593C9}"/>
            </a:ext>
          </a:extLst>
        </xdr:cNvPr>
        <xdr:cNvSpPr>
          <a:spLocks noChangeShapeType="1"/>
        </xdr:cNvSpPr>
      </xdr:nvSpPr>
      <xdr:spPr bwMode="auto">
        <a:xfrm>
          <a:off x="1558290" y="3243376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1219200</xdr:colOff>
      <xdr:row>1723</xdr:row>
      <xdr:rowOff>0</xdr:rowOff>
    </xdr:from>
    <xdr:to>
      <xdr:col>1</xdr:col>
      <xdr:colOff>3143250</xdr:colOff>
      <xdr:row>1723</xdr:row>
      <xdr:rowOff>0</xdr:rowOff>
    </xdr:to>
    <xdr:sp macro="" textlink="">
      <xdr:nvSpPr>
        <xdr:cNvPr id="35001" name="Line 198">
          <a:extLst>
            <a:ext uri="{FF2B5EF4-FFF2-40B4-BE49-F238E27FC236}">
              <a16:creationId xmlns:a16="http://schemas.microsoft.com/office/drawing/2014/main" id="{40D8C020-65BF-4899-9749-54A193D23043}"/>
            </a:ext>
          </a:extLst>
        </xdr:cNvPr>
        <xdr:cNvSpPr>
          <a:spLocks noChangeShapeType="1"/>
        </xdr:cNvSpPr>
      </xdr:nvSpPr>
      <xdr:spPr bwMode="auto">
        <a:xfrm>
          <a:off x="1569720" y="3243376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1219200</xdr:colOff>
      <xdr:row>1723</xdr:row>
      <xdr:rowOff>0</xdr:rowOff>
    </xdr:from>
    <xdr:to>
      <xdr:col>1</xdr:col>
      <xdr:colOff>3143250</xdr:colOff>
      <xdr:row>1723</xdr:row>
      <xdr:rowOff>0</xdr:rowOff>
    </xdr:to>
    <xdr:sp macro="" textlink="">
      <xdr:nvSpPr>
        <xdr:cNvPr id="35002" name="Line 199">
          <a:extLst>
            <a:ext uri="{FF2B5EF4-FFF2-40B4-BE49-F238E27FC236}">
              <a16:creationId xmlns:a16="http://schemas.microsoft.com/office/drawing/2014/main" id="{CEAB27E6-BE1E-4240-B156-1215F159A1D7}"/>
            </a:ext>
          </a:extLst>
        </xdr:cNvPr>
        <xdr:cNvSpPr>
          <a:spLocks noChangeShapeType="1"/>
        </xdr:cNvSpPr>
      </xdr:nvSpPr>
      <xdr:spPr bwMode="auto">
        <a:xfrm>
          <a:off x="1569720" y="3243376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1723</xdr:row>
      <xdr:rowOff>0</xdr:rowOff>
    </xdr:from>
    <xdr:to>
      <xdr:col>1</xdr:col>
      <xdr:colOff>3268980</xdr:colOff>
      <xdr:row>1723</xdr:row>
      <xdr:rowOff>0</xdr:rowOff>
    </xdr:to>
    <xdr:sp macro="" textlink="">
      <xdr:nvSpPr>
        <xdr:cNvPr id="35003" name="Line 200">
          <a:extLst>
            <a:ext uri="{FF2B5EF4-FFF2-40B4-BE49-F238E27FC236}">
              <a16:creationId xmlns:a16="http://schemas.microsoft.com/office/drawing/2014/main" id="{2837983C-2A1D-4AB3-8770-7CF0C4C09738}"/>
            </a:ext>
          </a:extLst>
        </xdr:cNvPr>
        <xdr:cNvSpPr>
          <a:spLocks noChangeShapeType="1"/>
        </xdr:cNvSpPr>
      </xdr:nvSpPr>
      <xdr:spPr bwMode="auto">
        <a:xfrm>
          <a:off x="1882140" y="3243376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1723</xdr:row>
      <xdr:rowOff>0</xdr:rowOff>
    </xdr:from>
    <xdr:to>
      <xdr:col>1</xdr:col>
      <xdr:colOff>3265170</xdr:colOff>
      <xdr:row>1723</xdr:row>
      <xdr:rowOff>0</xdr:rowOff>
    </xdr:to>
    <xdr:sp macro="" textlink="">
      <xdr:nvSpPr>
        <xdr:cNvPr id="35004" name="Line 201">
          <a:extLst>
            <a:ext uri="{FF2B5EF4-FFF2-40B4-BE49-F238E27FC236}">
              <a16:creationId xmlns:a16="http://schemas.microsoft.com/office/drawing/2014/main" id="{BBD7A5FE-C81D-435E-9E18-52E03E60C17C}"/>
            </a:ext>
          </a:extLst>
        </xdr:cNvPr>
        <xdr:cNvSpPr>
          <a:spLocks noChangeShapeType="1"/>
        </xdr:cNvSpPr>
      </xdr:nvSpPr>
      <xdr:spPr bwMode="auto">
        <a:xfrm>
          <a:off x="1798320" y="3243376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1723</xdr:row>
      <xdr:rowOff>0</xdr:rowOff>
    </xdr:from>
    <xdr:to>
      <xdr:col>1</xdr:col>
      <xdr:colOff>3265170</xdr:colOff>
      <xdr:row>1723</xdr:row>
      <xdr:rowOff>0</xdr:rowOff>
    </xdr:to>
    <xdr:sp macro="" textlink="">
      <xdr:nvSpPr>
        <xdr:cNvPr id="35005" name="Line 202">
          <a:extLst>
            <a:ext uri="{FF2B5EF4-FFF2-40B4-BE49-F238E27FC236}">
              <a16:creationId xmlns:a16="http://schemas.microsoft.com/office/drawing/2014/main" id="{9019A619-6FE5-4C8C-871D-7C79BBE56F96}"/>
            </a:ext>
          </a:extLst>
        </xdr:cNvPr>
        <xdr:cNvSpPr>
          <a:spLocks noChangeShapeType="1"/>
        </xdr:cNvSpPr>
      </xdr:nvSpPr>
      <xdr:spPr bwMode="auto">
        <a:xfrm>
          <a:off x="1828800" y="3243376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1723</xdr:row>
      <xdr:rowOff>0</xdr:rowOff>
    </xdr:from>
    <xdr:to>
      <xdr:col>1</xdr:col>
      <xdr:colOff>3268980</xdr:colOff>
      <xdr:row>1723</xdr:row>
      <xdr:rowOff>0</xdr:rowOff>
    </xdr:to>
    <xdr:sp macro="" textlink="">
      <xdr:nvSpPr>
        <xdr:cNvPr id="35006" name="Line 203">
          <a:extLst>
            <a:ext uri="{FF2B5EF4-FFF2-40B4-BE49-F238E27FC236}">
              <a16:creationId xmlns:a16="http://schemas.microsoft.com/office/drawing/2014/main" id="{1CCA68BF-7DB9-4704-AB5C-D72C2CE07703}"/>
            </a:ext>
          </a:extLst>
        </xdr:cNvPr>
        <xdr:cNvSpPr>
          <a:spLocks noChangeShapeType="1"/>
        </xdr:cNvSpPr>
      </xdr:nvSpPr>
      <xdr:spPr bwMode="auto">
        <a:xfrm>
          <a:off x="1882140" y="3243376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1723</xdr:row>
      <xdr:rowOff>0</xdr:rowOff>
    </xdr:from>
    <xdr:to>
      <xdr:col>1</xdr:col>
      <xdr:colOff>3265170</xdr:colOff>
      <xdr:row>1723</xdr:row>
      <xdr:rowOff>0</xdr:rowOff>
    </xdr:to>
    <xdr:sp macro="" textlink="">
      <xdr:nvSpPr>
        <xdr:cNvPr id="35007" name="Line 204">
          <a:extLst>
            <a:ext uri="{FF2B5EF4-FFF2-40B4-BE49-F238E27FC236}">
              <a16:creationId xmlns:a16="http://schemas.microsoft.com/office/drawing/2014/main" id="{43E06F48-94C9-44C9-937C-7A6F849634C4}"/>
            </a:ext>
          </a:extLst>
        </xdr:cNvPr>
        <xdr:cNvSpPr>
          <a:spLocks noChangeShapeType="1"/>
        </xdr:cNvSpPr>
      </xdr:nvSpPr>
      <xdr:spPr bwMode="auto">
        <a:xfrm>
          <a:off x="1798320" y="3243376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1723</xdr:row>
      <xdr:rowOff>0</xdr:rowOff>
    </xdr:from>
    <xdr:to>
      <xdr:col>1</xdr:col>
      <xdr:colOff>3265170</xdr:colOff>
      <xdr:row>1723</xdr:row>
      <xdr:rowOff>0</xdr:rowOff>
    </xdr:to>
    <xdr:sp macro="" textlink="">
      <xdr:nvSpPr>
        <xdr:cNvPr id="35008" name="Line 205">
          <a:extLst>
            <a:ext uri="{FF2B5EF4-FFF2-40B4-BE49-F238E27FC236}">
              <a16:creationId xmlns:a16="http://schemas.microsoft.com/office/drawing/2014/main" id="{CD79F5F6-5CBE-44BB-B7E6-B5DB9CE1AB20}"/>
            </a:ext>
          </a:extLst>
        </xdr:cNvPr>
        <xdr:cNvSpPr>
          <a:spLocks noChangeShapeType="1"/>
        </xdr:cNvSpPr>
      </xdr:nvSpPr>
      <xdr:spPr bwMode="auto">
        <a:xfrm>
          <a:off x="1828800" y="3243376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1723</xdr:row>
      <xdr:rowOff>0</xdr:rowOff>
    </xdr:from>
    <xdr:to>
      <xdr:col>1</xdr:col>
      <xdr:colOff>3268980</xdr:colOff>
      <xdr:row>1723</xdr:row>
      <xdr:rowOff>0</xdr:rowOff>
    </xdr:to>
    <xdr:sp macro="" textlink="">
      <xdr:nvSpPr>
        <xdr:cNvPr id="35009" name="Line 206">
          <a:extLst>
            <a:ext uri="{FF2B5EF4-FFF2-40B4-BE49-F238E27FC236}">
              <a16:creationId xmlns:a16="http://schemas.microsoft.com/office/drawing/2014/main" id="{FB086A25-4A37-4373-B3F3-272EC0DBFADB}"/>
            </a:ext>
          </a:extLst>
        </xdr:cNvPr>
        <xdr:cNvSpPr>
          <a:spLocks noChangeShapeType="1"/>
        </xdr:cNvSpPr>
      </xdr:nvSpPr>
      <xdr:spPr bwMode="auto">
        <a:xfrm>
          <a:off x="1882140" y="3243376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1723</xdr:row>
      <xdr:rowOff>0</xdr:rowOff>
    </xdr:from>
    <xdr:to>
      <xdr:col>1</xdr:col>
      <xdr:colOff>3265170</xdr:colOff>
      <xdr:row>1723</xdr:row>
      <xdr:rowOff>0</xdr:rowOff>
    </xdr:to>
    <xdr:sp macro="" textlink="">
      <xdr:nvSpPr>
        <xdr:cNvPr id="35010" name="Line 207">
          <a:extLst>
            <a:ext uri="{FF2B5EF4-FFF2-40B4-BE49-F238E27FC236}">
              <a16:creationId xmlns:a16="http://schemas.microsoft.com/office/drawing/2014/main" id="{F38F0669-B0E4-4716-9C80-9DB459ADF3AB}"/>
            </a:ext>
          </a:extLst>
        </xdr:cNvPr>
        <xdr:cNvSpPr>
          <a:spLocks noChangeShapeType="1"/>
        </xdr:cNvSpPr>
      </xdr:nvSpPr>
      <xdr:spPr bwMode="auto">
        <a:xfrm>
          <a:off x="1798320" y="3243376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1723</xdr:row>
      <xdr:rowOff>0</xdr:rowOff>
    </xdr:from>
    <xdr:to>
      <xdr:col>1</xdr:col>
      <xdr:colOff>3265170</xdr:colOff>
      <xdr:row>1723</xdr:row>
      <xdr:rowOff>0</xdr:rowOff>
    </xdr:to>
    <xdr:sp macro="" textlink="">
      <xdr:nvSpPr>
        <xdr:cNvPr id="35011" name="Line 208">
          <a:extLst>
            <a:ext uri="{FF2B5EF4-FFF2-40B4-BE49-F238E27FC236}">
              <a16:creationId xmlns:a16="http://schemas.microsoft.com/office/drawing/2014/main" id="{15EEC607-0CDD-4FC7-A755-DCD2071A379A}"/>
            </a:ext>
          </a:extLst>
        </xdr:cNvPr>
        <xdr:cNvSpPr>
          <a:spLocks noChangeShapeType="1"/>
        </xdr:cNvSpPr>
      </xdr:nvSpPr>
      <xdr:spPr bwMode="auto">
        <a:xfrm>
          <a:off x="1828800" y="3243376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1723</xdr:row>
      <xdr:rowOff>0</xdr:rowOff>
    </xdr:from>
    <xdr:to>
      <xdr:col>1</xdr:col>
      <xdr:colOff>3268980</xdr:colOff>
      <xdr:row>1723</xdr:row>
      <xdr:rowOff>0</xdr:rowOff>
    </xdr:to>
    <xdr:sp macro="" textlink="">
      <xdr:nvSpPr>
        <xdr:cNvPr id="35012" name="Line 209">
          <a:extLst>
            <a:ext uri="{FF2B5EF4-FFF2-40B4-BE49-F238E27FC236}">
              <a16:creationId xmlns:a16="http://schemas.microsoft.com/office/drawing/2014/main" id="{39ED24CE-6383-46E9-B130-E4D71ADD9EEC}"/>
            </a:ext>
          </a:extLst>
        </xdr:cNvPr>
        <xdr:cNvSpPr>
          <a:spLocks noChangeShapeType="1"/>
        </xdr:cNvSpPr>
      </xdr:nvSpPr>
      <xdr:spPr bwMode="auto">
        <a:xfrm>
          <a:off x="1882140" y="3243376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1169670</xdr:colOff>
      <xdr:row>2187</xdr:row>
      <xdr:rowOff>0</xdr:rowOff>
    </xdr:from>
    <xdr:to>
      <xdr:col>1</xdr:col>
      <xdr:colOff>3208020</xdr:colOff>
      <xdr:row>2187</xdr:row>
      <xdr:rowOff>0</xdr:rowOff>
    </xdr:to>
    <xdr:sp macro="" textlink="">
      <xdr:nvSpPr>
        <xdr:cNvPr id="35013" name="Line 215">
          <a:extLst>
            <a:ext uri="{FF2B5EF4-FFF2-40B4-BE49-F238E27FC236}">
              <a16:creationId xmlns:a16="http://schemas.microsoft.com/office/drawing/2014/main" id="{9816A1CD-C219-41F4-B4C1-F1AAAB511028}"/>
            </a:ext>
          </a:extLst>
        </xdr:cNvPr>
        <xdr:cNvSpPr>
          <a:spLocks noChangeShapeType="1"/>
        </xdr:cNvSpPr>
      </xdr:nvSpPr>
      <xdr:spPr bwMode="auto">
        <a:xfrm>
          <a:off x="1520190" y="414246060"/>
          <a:ext cx="2038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1394460</xdr:colOff>
      <xdr:row>891</xdr:row>
      <xdr:rowOff>0</xdr:rowOff>
    </xdr:from>
    <xdr:to>
      <xdr:col>1</xdr:col>
      <xdr:colOff>2998470</xdr:colOff>
      <xdr:row>891</xdr:row>
      <xdr:rowOff>0</xdr:rowOff>
    </xdr:to>
    <xdr:sp macro="" textlink="">
      <xdr:nvSpPr>
        <xdr:cNvPr id="35014" name="Line 217">
          <a:extLst>
            <a:ext uri="{FF2B5EF4-FFF2-40B4-BE49-F238E27FC236}">
              <a16:creationId xmlns:a16="http://schemas.microsoft.com/office/drawing/2014/main" id="{C1C07739-6684-4115-A7E9-B50A53438F95}"/>
            </a:ext>
          </a:extLst>
        </xdr:cNvPr>
        <xdr:cNvSpPr>
          <a:spLocks noChangeShapeType="1"/>
        </xdr:cNvSpPr>
      </xdr:nvSpPr>
      <xdr:spPr bwMode="auto">
        <a:xfrm>
          <a:off x="1744980" y="168241980"/>
          <a:ext cx="16040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1428750</xdr:colOff>
      <xdr:row>891</xdr:row>
      <xdr:rowOff>0</xdr:rowOff>
    </xdr:from>
    <xdr:to>
      <xdr:col>1</xdr:col>
      <xdr:colOff>2948940</xdr:colOff>
      <xdr:row>891</xdr:row>
      <xdr:rowOff>0</xdr:rowOff>
    </xdr:to>
    <xdr:sp macro="" textlink="">
      <xdr:nvSpPr>
        <xdr:cNvPr id="35015" name="Line 218">
          <a:extLst>
            <a:ext uri="{FF2B5EF4-FFF2-40B4-BE49-F238E27FC236}">
              <a16:creationId xmlns:a16="http://schemas.microsoft.com/office/drawing/2014/main" id="{4E4B9A6C-8200-41E7-AFB2-5B3B24A4280B}"/>
            </a:ext>
          </a:extLst>
        </xdr:cNvPr>
        <xdr:cNvSpPr>
          <a:spLocks noChangeShapeType="1"/>
        </xdr:cNvSpPr>
      </xdr:nvSpPr>
      <xdr:spPr bwMode="auto">
        <a:xfrm>
          <a:off x="1779270" y="168241980"/>
          <a:ext cx="15201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891</xdr:row>
      <xdr:rowOff>0</xdr:rowOff>
    </xdr:from>
    <xdr:to>
      <xdr:col>1</xdr:col>
      <xdr:colOff>2876550</xdr:colOff>
      <xdr:row>891</xdr:row>
      <xdr:rowOff>0</xdr:rowOff>
    </xdr:to>
    <xdr:sp macro="" textlink="">
      <xdr:nvSpPr>
        <xdr:cNvPr id="35016" name="Line 219">
          <a:extLst>
            <a:ext uri="{FF2B5EF4-FFF2-40B4-BE49-F238E27FC236}">
              <a16:creationId xmlns:a16="http://schemas.microsoft.com/office/drawing/2014/main" id="{EA28005C-E0D0-46FF-BCBD-85FAAC8B1B47}"/>
            </a:ext>
          </a:extLst>
        </xdr:cNvPr>
        <xdr:cNvSpPr>
          <a:spLocks noChangeShapeType="1"/>
        </xdr:cNvSpPr>
      </xdr:nvSpPr>
      <xdr:spPr bwMode="auto">
        <a:xfrm>
          <a:off x="1798320" y="168241980"/>
          <a:ext cx="1428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1653540</xdr:colOff>
      <xdr:row>891</xdr:row>
      <xdr:rowOff>0</xdr:rowOff>
    </xdr:from>
    <xdr:to>
      <xdr:col>1</xdr:col>
      <xdr:colOff>3265170</xdr:colOff>
      <xdr:row>891</xdr:row>
      <xdr:rowOff>0</xdr:rowOff>
    </xdr:to>
    <xdr:sp macro="" textlink="">
      <xdr:nvSpPr>
        <xdr:cNvPr id="35017" name="Line 220">
          <a:extLst>
            <a:ext uri="{FF2B5EF4-FFF2-40B4-BE49-F238E27FC236}">
              <a16:creationId xmlns:a16="http://schemas.microsoft.com/office/drawing/2014/main" id="{69E41F71-8762-4F4D-8E04-AA0DFD7536D4}"/>
            </a:ext>
          </a:extLst>
        </xdr:cNvPr>
        <xdr:cNvSpPr>
          <a:spLocks noChangeShapeType="1"/>
        </xdr:cNvSpPr>
      </xdr:nvSpPr>
      <xdr:spPr bwMode="auto">
        <a:xfrm>
          <a:off x="2004060" y="168241980"/>
          <a:ext cx="161163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1676400</xdr:colOff>
      <xdr:row>891</xdr:row>
      <xdr:rowOff>0</xdr:rowOff>
    </xdr:from>
    <xdr:to>
      <xdr:col>1</xdr:col>
      <xdr:colOff>3208020</xdr:colOff>
      <xdr:row>891</xdr:row>
      <xdr:rowOff>0</xdr:rowOff>
    </xdr:to>
    <xdr:sp macro="" textlink="">
      <xdr:nvSpPr>
        <xdr:cNvPr id="35018" name="Line 221">
          <a:extLst>
            <a:ext uri="{FF2B5EF4-FFF2-40B4-BE49-F238E27FC236}">
              <a16:creationId xmlns:a16="http://schemas.microsoft.com/office/drawing/2014/main" id="{B6C750CC-AC01-4B19-8493-67053FEFFC30}"/>
            </a:ext>
          </a:extLst>
        </xdr:cNvPr>
        <xdr:cNvSpPr>
          <a:spLocks noChangeShapeType="1"/>
        </xdr:cNvSpPr>
      </xdr:nvSpPr>
      <xdr:spPr bwMode="auto">
        <a:xfrm>
          <a:off x="2026920" y="168241980"/>
          <a:ext cx="15316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1375410</xdr:colOff>
      <xdr:row>891</xdr:row>
      <xdr:rowOff>0</xdr:rowOff>
    </xdr:from>
    <xdr:to>
      <xdr:col>1</xdr:col>
      <xdr:colOff>2926080</xdr:colOff>
      <xdr:row>891</xdr:row>
      <xdr:rowOff>0</xdr:rowOff>
    </xdr:to>
    <xdr:sp macro="" textlink="">
      <xdr:nvSpPr>
        <xdr:cNvPr id="35019" name="Line 222">
          <a:extLst>
            <a:ext uri="{FF2B5EF4-FFF2-40B4-BE49-F238E27FC236}">
              <a16:creationId xmlns:a16="http://schemas.microsoft.com/office/drawing/2014/main" id="{3BFBC546-C3BA-4A0C-B4B6-C6021CC8AFEA}"/>
            </a:ext>
          </a:extLst>
        </xdr:cNvPr>
        <xdr:cNvSpPr>
          <a:spLocks noChangeShapeType="1"/>
        </xdr:cNvSpPr>
      </xdr:nvSpPr>
      <xdr:spPr bwMode="auto">
        <a:xfrm>
          <a:off x="1725930" y="168241980"/>
          <a:ext cx="15506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1325880</xdr:colOff>
      <xdr:row>891</xdr:row>
      <xdr:rowOff>0</xdr:rowOff>
    </xdr:from>
    <xdr:to>
      <xdr:col>1</xdr:col>
      <xdr:colOff>3124200</xdr:colOff>
      <xdr:row>891</xdr:row>
      <xdr:rowOff>0</xdr:rowOff>
    </xdr:to>
    <xdr:sp macro="" textlink="">
      <xdr:nvSpPr>
        <xdr:cNvPr id="35020" name="Line 224">
          <a:extLst>
            <a:ext uri="{FF2B5EF4-FFF2-40B4-BE49-F238E27FC236}">
              <a16:creationId xmlns:a16="http://schemas.microsoft.com/office/drawing/2014/main" id="{2E8F5D0F-FED3-4942-9E4F-33E36114876B}"/>
            </a:ext>
          </a:extLst>
        </xdr:cNvPr>
        <xdr:cNvSpPr>
          <a:spLocks noChangeShapeType="1"/>
        </xdr:cNvSpPr>
      </xdr:nvSpPr>
      <xdr:spPr bwMode="auto">
        <a:xfrm>
          <a:off x="1676400" y="168241980"/>
          <a:ext cx="17983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891</xdr:row>
      <xdr:rowOff>0</xdr:rowOff>
    </xdr:from>
    <xdr:to>
      <xdr:col>1</xdr:col>
      <xdr:colOff>3268980</xdr:colOff>
      <xdr:row>891</xdr:row>
      <xdr:rowOff>0</xdr:rowOff>
    </xdr:to>
    <xdr:sp macro="" textlink="">
      <xdr:nvSpPr>
        <xdr:cNvPr id="35021" name="Line 225">
          <a:extLst>
            <a:ext uri="{FF2B5EF4-FFF2-40B4-BE49-F238E27FC236}">
              <a16:creationId xmlns:a16="http://schemas.microsoft.com/office/drawing/2014/main" id="{2DA87CE7-BCC5-4EE0-AF71-A4ECC8BB8E4F}"/>
            </a:ext>
          </a:extLst>
        </xdr:cNvPr>
        <xdr:cNvSpPr>
          <a:spLocks noChangeShapeType="1"/>
        </xdr:cNvSpPr>
      </xdr:nvSpPr>
      <xdr:spPr bwMode="auto">
        <a:xfrm>
          <a:off x="1882140" y="1682419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891</xdr:row>
      <xdr:rowOff>0</xdr:rowOff>
    </xdr:from>
    <xdr:to>
      <xdr:col>1</xdr:col>
      <xdr:colOff>3265170</xdr:colOff>
      <xdr:row>891</xdr:row>
      <xdr:rowOff>0</xdr:rowOff>
    </xdr:to>
    <xdr:sp macro="" textlink="">
      <xdr:nvSpPr>
        <xdr:cNvPr id="35022" name="Line 226">
          <a:extLst>
            <a:ext uri="{FF2B5EF4-FFF2-40B4-BE49-F238E27FC236}">
              <a16:creationId xmlns:a16="http://schemas.microsoft.com/office/drawing/2014/main" id="{9E70FB80-6F42-4F0E-965E-D2459F30F6F1}"/>
            </a:ext>
          </a:extLst>
        </xdr:cNvPr>
        <xdr:cNvSpPr>
          <a:spLocks noChangeShapeType="1"/>
        </xdr:cNvSpPr>
      </xdr:nvSpPr>
      <xdr:spPr bwMode="auto">
        <a:xfrm>
          <a:off x="1798320" y="1682419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891</xdr:row>
      <xdr:rowOff>0</xdr:rowOff>
    </xdr:from>
    <xdr:to>
      <xdr:col>1</xdr:col>
      <xdr:colOff>3265170</xdr:colOff>
      <xdr:row>891</xdr:row>
      <xdr:rowOff>0</xdr:rowOff>
    </xdr:to>
    <xdr:sp macro="" textlink="">
      <xdr:nvSpPr>
        <xdr:cNvPr id="35023" name="Line 227">
          <a:extLst>
            <a:ext uri="{FF2B5EF4-FFF2-40B4-BE49-F238E27FC236}">
              <a16:creationId xmlns:a16="http://schemas.microsoft.com/office/drawing/2014/main" id="{7F3BD35F-1A2F-4CE0-91F2-509C72DAE698}"/>
            </a:ext>
          </a:extLst>
        </xdr:cNvPr>
        <xdr:cNvSpPr>
          <a:spLocks noChangeShapeType="1"/>
        </xdr:cNvSpPr>
      </xdr:nvSpPr>
      <xdr:spPr bwMode="auto">
        <a:xfrm>
          <a:off x="1828800" y="1682419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891</xdr:row>
      <xdr:rowOff>0</xdr:rowOff>
    </xdr:from>
    <xdr:to>
      <xdr:col>1</xdr:col>
      <xdr:colOff>3268980</xdr:colOff>
      <xdr:row>891</xdr:row>
      <xdr:rowOff>0</xdr:rowOff>
    </xdr:to>
    <xdr:sp macro="" textlink="">
      <xdr:nvSpPr>
        <xdr:cNvPr id="35024" name="Line 228">
          <a:extLst>
            <a:ext uri="{FF2B5EF4-FFF2-40B4-BE49-F238E27FC236}">
              <a16:creationId xmlns:a16="http://schemas.microsoft.com/office/drawing/2014/main" id="{B353BDB0-4BD1-48B8-9B43-F5B93D832AF8}"/>
            </a:ext>
          </a:extLst>
        </xdr:cNvPr>
        <xdr:cNvSpPr>
          <a:spLocks noChangeShapeType="1"/>
        </xdr:cNvSpPr>
      </xdr:nvSpPr>
      <xdr:spPr bwMode="auto">
        <a:xfrm>
          <a:off x="1882140" y="1682419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891</xdr:row>
      <xdr:rowOff>0</xdr:rowOff>
    </xdr:from>
    <xdr:to>
      <xdr:col>1</xdr:col>
      <xdr:colOff>3265170</xdr:colOff>
      <xdr:row>891</xdr:row>
      <xdr:rowOff>0</xdr:rowOff>
    </xdr:to>
    <xdr:sp macro="" textlink="">
      <xdr:nvSpPr>
        <xdr:cNvPr id="35025" name="Line 229">
          <a:extLst>
            <a:ext uri="{FF2B5EF4-FFF2-40B4-BE49-F238E27FC236}">
              <a16:creationId xmlns:a16="http://schemas.microsoft.com/office/drawing/2014/main" id="{04B887C7-69AB-4504-896F-DB3469C6CCE8}"/>
            </a:ext>
          </a:extLst>
        </xdr:cNvPr>
        <xdr:cNvSpPr>
          <a:spLocks noChangeShapeType="1"/>
        </xdr:cNvSpPr>
      </xdr:nvSpPr>
      <xdr:spPr bwMode="auto">
        <a:xfrm>
          <a:off x="1798320" y="1682419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891</xdr:row>
      <xdr:rowOff>0</xdr:rowOff>
    </xdr:from>
    <xdr:to>
      <xdr:col>1</xdr:col>
      <xdr:colOff>3265170</xdr:colOff>
      <xdr:row>891</xdr:row>
      <xdr:rowOff>0</xdr:rowOff>
    </xdr:to>
    <xdr:sp macro="" textlink="">
      <xdr:nvSpPr>
        <xdr:cNvPr id="35026" name="Line 230">
          <a:extLst>
            <a:ext uri="{FF2B5EF4-FFF2-40B4-BE49-F238E27FC236}">
              <a16:creationId xmlns:a16="http://schemas.microsoft.com/office/drawing/2014/main" id="{0019BB25-A4E9-4770-B0B2-429AAAD840EB}"/>
            </a:ext>
          </a:extLst>
        </xdr:cNvPr>
        <xdr:cNvSpPr>
          <a:spLocks noChangeShapeType="1"/>
        </xdr:cNvSpPr>
      </xdr:nvSpPr>
      <xdr:spPr bwMode="auto">
        <a:xfrm>
          <a:off x="1828800" y="1682419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891</xdr:row>
      <xdr:rowOff>0</xdr:rowOff>
    </xdr:from>
    <xdr:to>
      <xdr:col>1</xdr:col>
      <xdr:colOff>3268980</xdr:colOff>
      <xdr:row>891</xdr:row>
      <xdr:rowOff>0</xdr:rowOff>
    </xdr:to>
    <xdr:sp macro="" textlink="">
      <xdr:nvSpPr>
        <xdr:cNvPr id="35027" name="Line 231">
          <a:extLst>
            <a:ext uri="{FF2B5EF4-FFF2-40B4-BE49-F238E27FC236}">
              <a16:creationId xmlns:a16="http://schemas.microsoft.com/office/drawing/2014/main" id="{95605B00-A6FD-435A-A7CD-F2954B56A3F8}"/>
            </a:ext>
          </a:extLst>
        </xdr:cNvPr>
        <xdr:cNvSpPr>
          <a:spLocks noChangeShapeType="1"/>
        </xdr:cNvSpPr>
      </xdr:nvSpPr>
      <xdr:spPr bwMode="auto">
        <a:xfrm>
          <a:off x="1882140" y="1682419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891</xdr:row>
      <xdr:rowOff>0</xdr:rowOff>
    </xdr:from>
    <xdr:to>
      <xdr:col>1</xdr:col>
      <xdr:colOff>3265170</xdr:colOff>
      <xdr:row>891</xdr:row>
      <xdr:rowOff>0</xdr:rowOff>
    </xdr:to>
    <xdr:sp macro="" textlink="">
      <xdr:nvSpPr>
        <xdr:cNvPr id="35028" name="Line 232">
          <a:extLst>
            <a:ext uri="{FF2B5EF4-FFF2-40B4-BE49-F238E27FC236}">
              <a16:creationId xmlns:a16="http://schemas.microsoft.com/office/drawing/2014/main" id="{AA0C3CF9-3CCF-4BB8-B72B-24CD792FC65E}"/>
            </a:ext>
          </a:extLst>
        </xdr:cNvPr>
        <xdr:cNvSpPr>
          <a:spLocks noChangeShapeType="1"/>
        </xdr:cNvSpPr>
      </xdr:nvSpPr>
      <xdr:spPr bwMode="auto">
        <a:xfrm>
          <a:off x="1798320" y="1682419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891</xdr:row>
      <xdr:rowOff>0</xdr:rowOff>
    </xdr:from>
    <xdr:to>
      <xdr:col>1</xdr:col>
      <xdr:colOff>3265170</xdr:colOff>
      <xdr:row>891</xdr:row>
      <xdr:rowOff>0</xdr:rowOff>
    </xdr:to>
    <xdr:sp macro="" textlink="">
      <xdr:nvSpPr>
        <xdr:cNvPr id="35029" name="Line 233">
          <a:extLst>
            <a:ext uri="{FF2B5EF4-FFF2-40B4-BE49-F238E27FC236}">
              <a16:creationId xmlns:a16="http://schemas.microsoft.com/office/drawing/2014/main" id="{E5FBD36B-E998-487B-9CD6-4297D44733F7}"/>
            </a:ext>
          </a:extLst>
        </xdr:cNvPr>
        <xdr:cNvSpPr>
          <a:spLocks noChangeShapeType="1"/>
        </xdr:cNvSpPr>
      </xdr:nvSpPr>
      <xdr:spPr bwMode="auto">
        <a:xfrm>
          <a:off x="1828800" y="1682419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891</xdr:row>
      <xdr:rowOff>0</xdr:rowOff>
    </xdr:from>
    <xdr:to>
      <xdr:col>1</xdr:col>
      <xdr:colOff>3268980</xdr:colOff>
      <xdr:row>891</xdr:row>
      <xdr:rowOff>0</xdr:rowOff>
    </xdr:to>
    <xdr:sp macro="" textlink="">
      <xdr:nvSpPr>
        <xdr:cNvPr id="35030" name="Line 234">
          <a:extLst>
            <a:ext uri="{FF2B5EF4-FFF2-40B4-BE49-F238E27FC236}">
              <a16:creationId xmlns:a16="http://schemas.microsoft.com/office/drawing/2014/main" id="{BA6E80D1-0B3C-4ED4-B48E-7B12EBF1F4A1}"/>
            </a:ext>
          </a:extLst>
        </xdr:cNvPr>
        <xdr:cNvSpPr>
          <a:spLocks noChangeShapeType="1"/>
        </xdr:cNvSpPr>
      </xdr:nvSpPr>
      <xdr:spPr bwMode="auto">
        <a:xfrm>
          <a:off x="1882140" y="1682419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891</xdr:row>
      <xdr:rowOff>0</xdr:rowOff>
    </xdr:from>
    <xdr:to>
      <xdr:col>1</xdr:col>
      <xdr:colOff>3265170</xdr:colOff>
      <xdr:row>891</xdr:row>
      <xdr:rowOff>0</xdr:rowOff>
    </xdr:to>
    <xdr:sp macro="" textlink="">
      <xdr:nvSpPr>
        <xdr:cNvPr id="35031" name="Line 235">
          <a:extLst>
            <a:ext uri="{FF2B5EF4-FFF2-40B4-BE49-F238E27FC236}">
              <a16:creationId xmlns:a16="http://schemas.microsoft.com/office/drawing/2014/main" id="{1949C6C7-3B49-48C9-A526-9E183701960C}"/>
            </a:ext>
          </a:extLst>
        </xdr:cNvPr>
        <xdr:cNvSpPr>
          <a:spLocks noChangeShapeType="1"/>
        </xdr:cNvSpPr>
      </xdr:nvSpPr>
      <xdr:spPr bwMode="auto">
        <a:xfrm>
          <a:off x="1798320" y="1682419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891</xdr:row>
      <xdr:rowOff>0</xdr:rowOff>
    </xdr:from>
    <xdr:to>
      <xdr:col>1</xdr:col>
      <xdr:colOff>3265170</xdr:colOff>
      <xdr:row>891</xdr:row>
      <xdr:rowOff>0</xdr:rowOff>
    </xdr:to>
    <xdr:sp macro="" textlink="">
      <xdr:nvSpPr>
        <xdr:cNvPr id="35032" name="Line 236">
          <a:extLst>
            <a:ext uri="{FF2B5EF4-FFF2-40B4-BE49-F238E27FC236}">
              <a16:creationId xmlns:a16="http://schemas.microsoft.com/office/drawing/2014/main" id="{7B56D149-25B9-4CEF-A306-24448E097179}"/>
            </a:ext>
          </a:extLst>
        </xdr:cNvPr>
        <xdr:cNvSpPr>
          <a:spLocks noChangeShapeType="1"/>
        </xdr:cNvSpPr>
      </xdr:nvSpPr>
      <xdr:spPr bwMode="auto">
        <a:xfrm>
          <a:off x="1828800" y="1682419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1207770</xdr:colOff>
      <xdr:row>891</xdr:row>
      <xdr:rowOff>0</xdr:rowOff>
    </xdr:from>
    <xdr:to>
      <xdr:col>1</xdr:col>
      <xdr:colOff>3131820</xdr:colOff>
      <xdr:row>891</xdr:row>
      <xdr:rowOff>0</xdr:rowOff>
    </xdr:to>
    <xdr:sp macro="" textlink="">
      <xdr:nvSpPr>
        <xdr:cNvPr id="35033" name="Line 237">
          <a:extLst>
            <a:ext uri="{FF2B5EF4-FFF2-40B4-BE49-F238E27FC236}">
              <a16:creationId xmlns:a16="http://schemas.microsoft.com/office/drawing/2014/main" id="{DD769367-B183-4ED5-8D69-270E21D8EE5E}"/>
            </a:ext>
          </a:extLst>
        </xdr:cNvPr>
        <xdr:cNvSpPr>
          <a:spLocks noChangeShapeType="1"/>
        </xdr:cNvSpPr>
      </xdr:nvSpPr>
      <xdr:spPr bwMode="auto">
        <a:xfrm>
          <a:off x="1558290" y="1682419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1219200</xdr:colOff>
      <xdr:row>891</xdr:row>
      <xdr:rowOff>0</xdr:rowOff>
    </xdr:from>
    <xdr:to>
      <xdr:col>1</xdr:col>
      <xdr:colOff>3143250</xdr:colOff>
      <xdr:row>891</xdr:row>
      <xdr:rowOff>0</xdr:rowOff>
    </xdr:to>
    <xdr:sp macro="" textlink="">
      <xdr:nvSpPr>
        <xdr:cNvPr id="35034" name="Line 238">
          <a:extLst>
            <a:ext uri="{FF2B5EF4-FFF2-40B4-BE49-F238E27FC236}">
              <a16:creationId xmlns:a16="http://schemas.microsoft.com/office/drawing/2014/main" id="{F1B34A91-C089-43BE-A282-5BC161342AF9}"/>
            </a:ext>
          </a:extLst>
        </xdr:cNvPr>
        <xdr:cNvSpPr>
          <a:spLocks noChangeShapeType="1"/>
        </xdr:cNvSpPr>
      </xdr:nvSpPr>
      <xdr:spPr bwMode="auto">
        <a:xfrm>
          <a:off x="1569720" y="1682419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1219200</xdr:colOff>
      <xdr:row>891</xdr:row>
      <xdr:rowOff>0</xdr:rowOff>
    </xdr:from>
    <xdr:to>
      <xdr:col>1</xdr:col>
      <xdr:colOff>3143250</xdr:colOff>
      <xdr:row>891</xdr:row>
      <xdr:rowOff>0</xdr:rowOff>
    </xdr:to>
    <xdr:sp macro="" textlink="">
      <xdr:nvSpPr>
        <xdr:cNvPr id="35035" name="Line 239">
          <a:extLst>
            <a:ext uri="{FF2B5EF4-FFF2-40B4-BE49-F238E27FC236}">
              <a16:creationId xmlns:a16="http://schemas.microsoft.com/office/drawing/2014/main" id="{7F0E69B5-BF57-4800-83C9-5C59A15119E8}"/>
            </a:ext>
          </a:extLst>
        </xdr:cNvPr>
        <xdr:cNvSpPr>
          <a:spLocks noChangeShapeType="1"/>
        </xdr:cNvSpPr>
      </xdr:nvSpPr>
      <xdr:spPr bwMode="auto">
        <a:xfrm>
          <a:off x="1569720" y="1682419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891</xdr:row>
      <xdr:rowOff>0</xdr:rowOff>
    </xdr:from>
    <xdr:to>
      <xdr:col>1</xdr:col>
      <xdr:colOff>3268980</xdr:colOff>
      <xdr:row>891</xdr:row>
      <xdr:rowOff>0</xdr:rowOff>
    </xdr:to>
    <xdr:sp macro="" textlink="">
      <xdr:nvSpPr>
        <xdr:cNvPr id="35036" name="Line 240">
          <a:extLst>
            <a:ext uri="{FF2B5EF4-FFF2-40B4-BE49-F238E27FC236}">
              <a16:creationId xmlns:a16="http://schemas.microsoft.com/office/drawing/2014/main" id="{CB65B021-6D0B-4074-A696-BCCDB2434F1A}"/>
            </a:ext>
          </a:extLst>
        </xdr:cNvPr>
        <xdr:cNvSpPr>
          <a:spLocks noChangeShapeType="1"/>
        </xdr:cNvSpPr>
      </xdr:nvSpPr>
      <xdr:spPr bwMode="auto">
        <a:xfrm>
          <a:off x="1882140" y="1682419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891</xdr:row>
      <xdr:rowOff>0</xdr:rowOff>
    </xdr:from>
    <xdr:to>
      <xdr:col>1</xdr:col>
      <xdr:colOff>3265170</xdr:colOff>
      <xdr:row>891</xdr:row>
      <xdr:rowOff>0</xdr:rowOff>
    </xdr:to>
    <xdr:sp macro="" textlink="">
      <xdr:nvSpPr>
        <xdr:cNvPr id="35037" name="Line 241">
          <a:extLst>
            <a:ext uri="{FF2B5EF4-FFF2-40B4-BE49-F238E27FC236}">
              <a16:creationId xmlns:a16="http://schemas.microsoft.com/office/drawing/2014/main" id="{D9671B96-7E48-4C77-89A2-5A12C128CFDC}"/>
            </a:ext>
          </a:extLst>
        </xdr:cNvPr>
        <xdr:cNvSpPr>
          <a:spLocks noChangeShapeType="1"/>
        </xdr:cNvSpPr>
      </xdr:nvSpPr>
      <xdr:spPr bwMode="auto">
        <a:xfrm>
          <a:off x="1798320" y="1682419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891</xdr:row>
      <xdr:rowOff>0</xdr:rowOff>
    </xdr:from>
    <xdr:to>
      <xdr:col>1</xdr:col>
      <xdr:colOff>3265170</xdr:colOff>
      <xdr:row>891</xdr:row>
      <xdr:rowOff>0</xdr:rowOff>
    </xdr:to>
    <xdr:sp macro="" textlink="">
      <xdr:nvSpPr>
        <xdr:cNvPr id="35038" name="Line 242">
          <a:extLst>
            <a:ext uri="{FF2B5EF4-FFF2-40B4-BE49-F238E27FC236}">
              <a16:creationId xmlns:a16="http://schemas.microsoft.com/office/drawing/2014/main" id="{29AC2370-E5A9-486D-B323-D1B00CAB3A96}"/>
            </a:ext>
          </a:extLst>
        </xdr:cNvPr>
        <xdr:cNvSpPr>
          <a:spLocks noChangeShapeType="1"/>
        </xdr:cNvSpPr>
      </xdr:nvSpPr>
      <xdr:spPr bwMode="auto">
        <a:xfrm>
          <a:off x="1828800" y="1682419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1653540</xdr:colOff>
      <xdr:row>891</xdr:row>
      <xdr:rowOff>0</xdr:rowOff>
    </xdr:from>
    <xdr:to>
      <xdr:col>1</xdr:col>
      <xdr:colOff>3265170</xdr:colOff>
      <xdr:row>891</xdr:row>
      <xdr:rowOff>0</xdr:rowOff>
    </xdr:to>
    <xdr:sp macro="" textlink="">
      <xdr:nvSpPr>
        <xdr:cNvPr id="35039" name="Line 243">
          <a:extLst>
            <a:ext uri="{FF2B5EF4-FFF2-40B4-BE49-F238E27FC236}">
              <a16:creationId xmlns:a16="http://schemas.microsoft.com/office/drawing/2014/main" id="{9F4B3093-7D19-4311-9312-A058D52556A3}"/>
            </a:ext>
          </a:extLst>
        </xdr:cNvPr>
        <xdr:cNvSpPr>
          <a:spLocks noChangeShapeType="1"/>
        </xdr:cNvSpPr>
      </xdr:nvSpPr>
      <xdr:spPr bwMode="auto">
        <a:xfrm>
          <a:off x="2004060" y="168241980"/>
          <a:ext cx="161163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891</xdr:row>
      <xdr:rowOff>0</xdr:rowOff>
    </xdr:from>
    <xdr:to>
      <xdr:col>1</xdr:col>
      <xdr:colOff>3268980</xdr:colOff>
      <xdr:row>891</xdr:row>
      <xdr:rowOff>0</xdr:rowOff>
    </xdr:to>
    <xdr:sp macro="" textlink="">
      <xdr:nvSpPr>
        <xdr:cNvPr id="35040" name="Line 244">
          <a:extLst>
            <a:ext uri="{FF2B5EF4-FFF2-40B4-BE49-F238E27FC236}">
              <a16:creationId xmlns:a16="http://schemas.microsoft.com/office/drawing/2014/main" id="{222FA2B1-50A9-4343-8FB2-68A8942277F8}"/>
            </a:ext>
          </a:extLst>
        </xdr:cNvPr>
        <xdr:cNvSpPr>
          <a:spLocks noChangeShapeType="1"/>
        </xdr:cNvSpPr>
      </xdr:nvSpPr>
      <xdr:spPr bwMode="auto">
        <a:xfrm>
          <a:off x="1882140" y="1682419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891</xdr:row>
      <xdr:rowOff>0</xdr:rowOff>
    </xdr:from>
    <xdr:to>
      <xdr:col>1</xdr:col>
      <xdr:colOff>3265170</xdr:colOff>
      <xdr:row>891</xdr:row>
      <xdr:rowOff>0</xdr:rowOff>
    </xdr:to>
    <xdr:sp macro="" textlink="">
      <xdr:nvSpPr>
        <xdr:cNvPr id="35041" name="Line 245">
          <a:extLst>
            <a:ext uri="{FF2B5EF4-FFF2-40B4-BE49-F238E27FC236}">
              <a16:creationId xmlns:a16="http://schemas.microsoft.com/office/drawing/2014/main" id="{284095BB-8F1E-4AEB-87F6-94AAB5EBDDC6}"/>
            </a:ext>
          </a:extLst>
        </xdr:cNvPr>
        <xdr:cNvSpPr>
          <a:spLocks noChangeShapeType="1"/>
        </xdr:cNvSpPr>
      </xdr:nvSpPr>
      <xdr:spPr bwMode="auto">
        <a:xfrm>
          <a:off x="1798320" y="1682419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891</xdr:row>
      <xdr:rowOff>0</xdr:rowOff>
    </xdr:from>
    <xdr:to>
      <xdr:col>1</xdr:col>
      <xdr:colOff>3265170</xdr:colOff>
      <xdr:row>891</xdr:row>
      <xdr:rowOff>0</xdr:rowOff>
    </xdr:to>
    <xdr:sp macro="" textlink="">
      <xdr:nvSpPr>
        <xdr:cNvPr id="35042" name="Line 246">
          <a:extLst>
            <a:ext uri="{FF2B5EF4-FFF2-40B4-BE49-F238E27FC236}">
              <a16:creationId xmlns:a16="http://schemas.microsoft.com/office/drawing/2014/main" id="{72DA132B-89AF-4567-BDE1-860F9740A64E}"/>
            </a:ext>
          </a:extLst>
        </xdr:cNvPr>
        <xdr:cNvSpPr>
          <a:spLocks noChangeShapeType="1"/>
        </xdr:cNvSpPr>
      </xdr:nvSpPr>
      <xdr:spPr bwMode="auto">
        <a:xfrm>
          <a:off x="1828800" y="1682419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891</xdr:row>
      <xdr:rowOff>0</xdr:rowOff>
    </xdr:from>
    <xdr:to>
      <xdr:col>1</xdr:col>
      <xdr:colOff>3268980</xdr:colOff>
      <xdr:row>891</xdr:row>
      <xdr:rowOff>0</xdr:rowOff>
    </xdr:to>
    <xdr:sp macro="" textlink="">
      <xdr:nvSpPr>
        <xdr:cNvPr id="35043" name="Line 247">
          <a:extLst>
            <a:ext uri="{FF2B5EF4-FFF2-40B4-BE49-F238E27FC236}">
              <a16:creationId xmlns:a16="http://schemas.microsoft.com/office/drawing/2014/main" id="{8A66E132-ED96-4E5F-8E61-DC5142B803F9}"/>
            </a:ext>
          </a:extLst>
        </xdr:cNvPr>
        <xdr:cNvSpPr>
          <a:spLocks noChangeShapeType="1"/>
        </xdr:cNvSpPr>
      </xdr:nvSpPr>
      <xdr:spPr bwMode="auto">
        <a:xfrm>
          <a:off x="1882140" y="1682419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891</xdr:row>
      <xdr:rowOff>0</xdr:rowOff>
    </xdr:from>
    <xdr:to>
      <xdr:col>1</xdr:col>
      <xdr:colOff>3265170</xdr:colOff>
      <xdr:row>891</xdr:row>
      <xdr:rowOff>0</xdr:rowOff>
    </xdr:to>
    <xdr:sp macro="" textlink="">
      <xdr:nvSpPr>
        <xdr:cNvPr id="35044" name="Line 248">
          <a:extLst>
            <a:ext uri="{FF2B5EF4-FFF2-40B4-BE49-F238E27FC236}">
              <a16:creationId xmlns:a16="http://schemas.microsoft.com/office/drawing/2014/main" id="{4DC3D87F-109E-4AD3-BB6D-FE6AEEE82F4E}"/>
            </a:ext>
          </a:extLst>
        </xdr:cNvPr>
        <xdr:cNvSpPr>
          <a:spLocks noChangeShapeType="1"/>
        </xdr:cNvSpPr>
      </xdr:nvSpPr>
      <xdr:spPr bwMode="auto">
        <a:xfrm>
          <a:off x="1798320" y="1682419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891</xdr:row>
      <xdr:rowOff>0</xdr:rowOff>
    </xdr:from>
    <xdr:to>
      <xdr:col>1</xdr:col>
      <xdr:colOff>3265170</xdr:colOff>
      <xdr:row>891</xdr:row>
      <xdr:rowOff>0</xdr:rowOff>
    </xdr:to>
    <xdr:sp macro="" textlink="">
      <xdr:nvSpPr>
        <xdr:cNvPr id="35045" name="Line 249">
          <a:extLst>
            <a:ext uri="{FF2B5EF4-FFF2-40B4-BE49-F238E27FC236}">
              <a16:creationId xmlns:a16="http://schemas.microsoft.com/office/drawing/2014/main" id="{5EA8141B-0D74-46AF-97A1-6561B39F6149}"/>
            </a:ext>
          </a:extLst>
        </xdr:cNvPr>
        <xdr:cNvSpPr>
          <a:spLocks noChangeShapeType="1"/>
        </xdr:cNvSpPr>
      </xdr:nvSpPr>
      <xdr:spPr bwMode="auto">
        <a:xfrm>
          <a:off x="1828800" y="1682419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891</xdr:row>
      <xdr:rowOff>0</xdr:rowOff>
    </xdr:from>
    <xdr:to>
      <xdr:col>1</xdr:col>
      <xdr:colOff>3265170</xdr:colOff>
      <xdr:row>891</xdr:row>
      <xdr:rowOff>0</xdr:rowOff>
    </xdr:to>
    <xdr:sp macro="" textlink="">
      <xdr:nvSpPr>
        <xdr:cNvPr id="35046" name="Line 250">
          <a:extLst>
            <a:ext uri="{FF2B5EF4-FFF2-40B4-BE49-F238E27FC236}">
              <a16:creationId xmlns:a16="http://schemas.microsoft.com/office/drawing/2014/main" id="{B47C4E44-9F16-4672-BE33-27B2DADB141C}"/>
            </a:ext>
          </a:extLst>
        </xdr:cNvPr>
        <xdr:cNvSpPr>
          <a:spLocks noChangeShapeType="1"/>
        </xdr:cNvSpPr>
      </xdr:nvSpPr>
      <xdr:spPr bwMode="auto">
        <a:xfrm>
          <a:off x="1828800" y="1682419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891</xdr:row>
      <xdr:rowOff>0</xdr:rowOff>
    </xdr:from>
    <xdr:to>
      <xdr:col>1</xdr:col>
      <xdr:colOff>3268980</xdr:colOff>
      <xdr:row>891</xdr:row>
      <xdr:rowOff>0</xdr:rowOff>
    </xdr:to>
    <xdr:sp macro="" textlink="">
      <xdr:nvSpPr>
        <xdr:cNvPr id="35047" name="Line 251">
          <a:extLst>
            <a:ext uri="{FF2B5EF4-FFF2-40B4-BE49-F238E27FC236}">
              <a16:creationId xmlns:a16="http://schemas.microsoft.com/office/drawing/2014/main" id="{C950B5B1-3A41-49F5-B555-86DB48F96B45}"/>
            </a:ext>
          </a:extLst>
        </xdr:cNvPr>
        <xdr:cNvSpPr>
          <a:spLocks noChangeShapeType="1"/>
        </xdr:cNvSpPr>
      </xdr:nvSpPr>
      <xdr:spPr bwMode="auto">
        <a:xfrm>
          <a:off x="1882140" y="1682419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891</xdr:row>
      <xdr:rowOff>0</xdr:rowOff>
    </xdr:from>
    <xdr:to>
      <xdr:col>1</xdr:col>
      <xdr:colOff>3265170</xdr:colOff>
      <xdr:row>891</xdr:row>
      <xdr:rowOff>0</xdr:rowOff>
    </xdr:to>
    <xdr:sp macro="" textlink="">
      <xdr:nvSpPr>
        <xdr:cNvPr id="35048" name="Line 252">
          <a:extLst>
            <a:ext uri="{FF2B5EF4-FFF2-40B4-BE49-F238E27FC236}">
              <a16:creationId xmlns:a16="http://schemas.microsoft.com/office/drawing/2014/main" id="{5F786009-8CE4-4B50-BCE5-6D1B3D9BB8F8}"/>
            </a:ext>
          </a:extLst>
        </xdr:cNvPr>
        <xdr:cNvSpPr>
          <a:spLocks noChangeShapeType="1"/>
        </xdr:cNvSpPr>
      </xdr:nvSpPr>
      <xdr:spPr bwMode="auto">
        <a:xfrm>
          <a:off x="1798320" y="1682419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891</xdr:row>
      <xdr:rowOff>0</xdr:rowOff>
    </xdr:from>
    <xdr:to>
      <xdr:col>1</xdr:col>
      <xdr:colOff>3265170</xdr:colOff>
      <xdr:row>891</xdr:row>
      <xdr:rowOff>0</xdr:rowOff>
    </xdr:to>
    <xdr:sp macro="" textlink="">
      <xdr:nvSpPr>
        <xdr:cNvPr id="35049" name="Line 253">
          <a:extLst>
            <a:ext uri="{FF2B5EF4-FFF2-40B4-BE49-F238E27FC236}">
              <a16:creationId xmlns:a16="http://schemas.microsoft.com/office/drawing/2014/main" id="{977CED51-BCD7-42A3-B9D7-2E0E115D46F8}"/>
            </a:ext>
          </a:extLst>
        </xdr:cNvPr>
        <xdr:cNvSpPr>
          <a:spLocks noChangeShapeType="1"/>
        </xdr:cNvSpPr>
      </xdr:nvSpPr>
      <xdr:spPr bwMode="auto">
        <a:xfrm>
          <a:off x="1828800" y="1682419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1207770</xdr:colOff>
      <xdr:row>891</xdr:row>
      <xdr:rowOff>0</xdr:rowOff>
    </xdr:from>
    <xdr:to>
      <xdr:col>1</xdr:col>
      <xdr:colOff>3131820</xdr:colOff>
      <xdr:row>891</xdr:row>
      <xdr:rowOff>0</xdr:rowOff>
    </xdr:to>
    <xdr:sp macro="" textlink="">
      <xdr:nvSpPr>
        <xdr:cNvPr id="35050" name="Line 254">
          <a:extLst>
            <a:ext uri="{FF2B5EF4-FFF2-40B4-BE49-F238E27FC236}">
              <a16:creationId xmlns:a16="http://schemas.microsoft.com/office/drawing/2014/main" id="{478B7D3A-4A57-4055-A673-AEBFFE3E8D61}"/>
            </a:ext>
          </a:extLst>
        </xdr:cNvPr>
        <xdr:cNvSpPr>
          <a:spLocks noChangeShapeType="1"/>
        </xdr:cNvSpPr>
      </xdr:nvSpPr>
      <xdr:spPr bwMode="auto">
        <a:xfrm>
          <a:off x="1558290" y="1682419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1219200</xdr:colOff>
      <xdr:row>891</xdr:row>
      <xdr:rowOff>0</xdr:rowOff>
    </xdr:from>
    <xdr:to>
      <xdr:col>1</xdr:col>
      <xdr:colOff>3143250</xdr:colOff>
      <xdr:row>891</xdr:row>
      <xdr:rowOff>0</xdr:rowOff>
    </xdr:to>
    <xdr:sp macro="" textlink="">
      <xdr:nvSpPr>
        <xdr:cNvPr id="35051" name="Line 255">
          <a:extLst>
            <a:ext uri="{FF2B5EF4-FFF2-40B4-BE49-F238E27FC236}">
              <a16:creationId xmlns:a16="http://schemas.microsoft.com/office/drawing/2014/main" id="{B505CD47-20D2-48EA-9E92-F0C828702532}"/>
            </a:ext>
          </a:extLst>
        </xdr:cNvPr>
        <xdr:cNvSpPr>
          <a:spLocks noChangeShapeType="1"/>
        </xdr:cNvSpPr>
      </xdr:nvSpPr>
      <xdr:spPr bwMode="auto">
        <a:xfrm>
          <a:off x="1569720" y="1682419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1219200</xdr:colOff>
      <xdr:row>891</xdr:row>
      <xdr:rowOff>0</xdr:rowOff>
    </xdr:from>
    <xdr:to>
      <xdr:col>1</xdr:col>
      <xdr:colOff>3143250</xdr:colOff>
      <xdr:row>891</xdr:row>
      <xdr:rowOff>0</xdr:rowOff>
    </xdr:to>
    <xdr:sp macro="" textlink="">
      <xdr:nvSpPr>
        <xdr:cNvPr id="35052" name="Line 256">
          <a:extLst>
            <a:ext uri="{FF2B5EF4-FFF2-40B4-BE49-F238E27FC236}">
              <a16:creationId xmlns:a16="http://schemas.microsoft.com/office/drawing/2014/main" id="{1D49D0F3-AF9A-49A0-8C8C-310E018CEAE9}"/>
            </a:ext>
          </a:extLst>
        </xdr:cNvPr>
        <xdr:cNvSpPr>
          <a:spLocks noChangeShapeType="1"/>
        </xdr:cNvSpPr>
      </xdr:nvSpPr>
      <xdr:spPr bwMode="auto">
        <a:xfrm>
          <a:off x="1569720" y="1682419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891</xdr:row>
      <xdr:rowOff>0</xdr:rowOff>
    </xdr:from>
    <xdr:to>
      <xdr:col>1</xdr:col>
      <xdr:colOff>3265170</xdr:colOff>
      <xdr:row>891</xdr:row>
      <xdr:rowOff>0</xdr:rowOff>
    </xdr:to>
    <xdr:sp macro="" textlink="">
      <xdr:nvSpPr>
        <xdr:cNvPr id="35053" name="Line 257">
          <a:extLst>
            <a:ext uri="{FF2B5EF4-FFF2-40B4-BE49-F238E27FC236}">
              <a16:creationId xmlns:a16="http://schemas.microsoft.com/office/drawing/2014/main" id="{C3A37547-7C5F-4982-9611-F591A5A5A9B0}"/>
            </a:ext>
          </a:extLst>
        </xdr:cNvPr>
        <xdr:cNvSpPr>
          <a:spLocks noChangeShapeType="1"/>
        </xdr:cNvSpPr>
      </xdr:nvSpPr>
      <xdr:spPr bwMode="auto">
        <a:xfrm>
          <a:off x="1828800" y="1682419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1207770</xdr:colOff>
      <xdr:row>891</xdr:row>
      <xdr:rowOff>0</xdr:rowOff>
    </xdr:from>
    <xdr:to>
      <xdr:col>1</xdr:col>
      <xdr:colOff>3131820</xdr:colOff>
      <xdr:row>891</xdr:row>
      <xdr:rowOff>0</xdr:rowOff>
    </xdr:to>
    <xdr:sp macro="" textlink="">
      <xdr:nvSpPr>
        <xdr:cNvPr id="35054" name="Line 258">
          <a:extLst>
            <a:ext uri="{FF2B5EF4-FFF2-40B4-BE49-F238E27FC236}">
              <a16:creationId xmlns:a16="http://schemas.microsoft.com/office/drawing/2014/main" id="{37404FE9-AF90-4211-A18F-CE40183AAF08}"/>
            </a:ext>
          </a:extLst>
        </xdr:cNvPr>
        <xdr:cNvSpPr>
          <a:spLocks noChangeShapeType="1"/>
        </xdr:cNvSpPr>
      </xdr:nvSpPr>
      <xdr:spPr bwMode="auto">
        <a:xfrm>
          <a:off x="1558290" y="1682419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1219200</xdr:colOff>
      <xdr:row>891</xdr:row>
      <xdr:rowOff>0</xdr:rowOff>
    </xdr:from>
    <xdr:to>
      <xdr:col>1</xdr:col>
      <xdr:colOff>3143250</xdr:colOff>
      <xdr:row>891</xdr:row>
      <xdr:rowOff>0</xdr:rowOff>
    </xdr:to>
    <xdr:sp macro="" textlink="">
      <xdr:nvSpPr>
        <xdr:cNvPr id="35055" name="Line 259">
          <a:extLst>
            <a:ext uri="{FF2B5EF4-FFF2-40B4-BE49-F238E27FC236}">
              <a16:creationId xmlns:a16="http://schemas.microsoft.com/office/drawing/2014/main" id="{FB8F5C40-46F5-49B3-8CAD-E8BDD6CACC78}"/>
            </a:ext>
          </a:extLst>
        </xdr:cNvPr>
        <xdr:cNvSpPr>
          <a:spLocks noChangeShapeType="1"/>
        </xdr:cNvSpPr>
      </xdr:nvSpPr>
      <xdr:spPr bwMode="auto">
        <a:xfrm>
          <a:off x="1569720" y="1682419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1219200</xdr:colOff>
      <xdr:row>891</xdr:row>
      <xdr:rowOff>0</xdr:rowOff>
    </xdr:from>
    <xdr:to>
      <xdr:col>1</xdr:col>
      <xdr:colOff>3143250</xdr:colOff>
      <xdr:row>891</xdr:row>
      <xdr:rowOff>0</xdr:rowOff>
    </xdr:to>
    <xdr:sp macro="" textlink="">
      <xdr:nvSpPr>
        <xdr:cNvPr id="35056" name="Line 260">
          <a:extLst>
            <a:ext uri="{FF2B5EF4-FFF2-40B4-BE49-F238E27FC236}">
              <a16:creationId xmlns:a16="http://schemas.microsoft.com/office/drawing/2014/main" id="{BB57022D-A4A8-4B37-B24D-28ADEC5D14F2}"/>
            </a:ext>
          </a:extLst>
        </xdr:cNvPr>
        <xdr:cNvSpPr>
          <a:spLocks noChangeShapeType="1"/>
        </xdr:cNvSpPr>
      </xdr:nvSpPr>
      <xdr:spPr bwMode="auto">
        <a:xfrm>
          <a:off x="1569720" y="1682419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891</xdr:row>
      <xdr:rowOff>0</xdr:rowOff>
    </xdr:from>
    <xdr:to>
      <xdr:col>1</xdr:col>
      <xdr:colOff>3268980</xdr:colOff>
      <xdr:row>891</xdr:row>
      <xdr:rowOff>0</xdr:rowOff>
    </xdr:to>
    <xdr:sp macro="" textlink="">
      <xdr:nvSpPr>
        <xdr:cNvPr id="35057" name="Line 261">
          <a:extLst>
            <a:ext uri="{FF2B5EF4-FFF2-40B4-BE49-F238E27FC236}">
              <a16:creationId xmlns:a16="http://schemas.microsoft.com/office/drawing/2014/main" id="{815171E1-10A1-4478-9226-E3E69750EA82}"/>
            </a:ext>
          </a:extLst>
        </xdr:cNvPr>
        <xdr:cNvSpPr>
          <a:spLocks noChangeShapeType="1"/>
        </xdr:cNvSpPr>
      </xdr:nvSpPr>
      <xdr:spPr bwMode="auto">
        <a:xfrm>
          <a:off x="1882140" y="1682419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891</xdr:row>
      <xdr:rowOff>0</xdr:rowOff>
    </xdr:from>
    <xdr:to>
      <xdr:col>1</xdr:col>
      <xdr:colOff>3265170</xdr:colOff>
      <xdr:row>891</xdr:row>
      <xdr:rowOff>0</xdr:rowOff>
    </xdr:to>
    <xdr:sp macro="" textlink="">
      <xdr:nvSpPr>
        <xdr:cNvPr id="35058" name="Line 262">
          <a:extLst>
            <a:ext uri="{FF2B5EF4-FFF2-40B4-BE49-F238E27FC236}">
              <a16:creationId xmlns:a16="http://schemas.microsoft.com/office/drawing/2014/main" id="{7DAD8059-BF06-431D-9CF5-D47EDDE384EF}"/>
            </a:ext>
          </a:extLst>
        </xdr:cNvPr>
        <xdr:cNvSpPr>
          <a:spLocks noChangeShapeType="1"/>
        </xdr:cNvSpPr>
      </xdr:nvSpPr>
      <xdr:spPr bwMode="auto">
        <a:xfrm>
          <a:off x="1798320" y="1682419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891</xdr:row>
      <xdr:rowOff>0</xdr:rowOff>
    </xdr:from>
    <xdr:to>
      <xdr:col>1</xdr:col>
      <xdr:colOff>3265170</xdr:colOff>
      <xdr:row>891</xdr:row>
      <xdr:rowOff>0</xdr:rowOff>
    </xdr:to>
    <xdr:sp macro="" textlink="">
      <xdr:nvSpPr>
        <xdr:cNvPr id="35059" name="Line 263">
          <a:extLst>
            <a:ext uri="{FF2B5EF4-FFF2-40B4-BE49-F238E27FC236}">
              <a16:creationId xmlns:a16="http://schemas.microsoft.com/office/drawing/2014/main" id="{E1269BB6-FF78-4B01-9CA5-14DCFB4256AB}"/>
            </a:ext>
          </a:extLst>
        </xdr:cNvPr>
        <xdr:cNvSpPr>
          <a:spLocks noChangeShapeType="1"/>
        </xdr:cNvSpPr>
      </xdr:nvSpPr>
      <xdr:spPr bwMode="auto">
        <a:xfrm>
          <a:off x="1828800" y="1682419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891</xdr:row>
      <xdr:rowOff>0</xdr:rowOff>
    </xdr:from>
    <xdr:to>
      <xdr:col>1</xdr:col>
      <xdr:colOff>3268980</xdr:colOff>
      <xdr:row>891</xdr:row>
      <xdr:rowOff>0</xdr:rowOff>
    </xdr:to>
    <xdr:sp macro="" textlink="">
      <xdr:nvSpPr>
        <xdr:cNvPr id="35060" name="Line 264">
          <a:extLst>
            <a:ext uri="{FF2B5EF4-FFF2-40B4-BE49-F238E27FC236}">
              <a16:creationId xmlns:a16="http://schemas.microsoft.com/office/drawing/2014/main" id="{AAFC241B-C142-43F0-A95F-93FB4258FF31}"/>
            </a:ext>
          </a:extLst>
        </xdr:cNvPr>
        <xdr:cNvSpPr>
          <a:spLocks noChangeShapeType="1"/>
        </xdr:cNvSpPr>
      </xdr:nvSpPr>
      <xdr:spPr bwMode="auto">
        <a:xfrm>
          <a:off x="1882140" y="1682419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891</xdr:row>
      <xdr:rowOff>0</xdr:rowOff>
    </xdr:from>
    <xdr:to>
      <xdr:col>1</xdr:col>
      <xdr:colOff>3265170</xdr:colOff>
      <xdr:row>891</xdr:row>
      <xdr:rowOff>0</xdr:rowOff>
    </xdr:to>
    <xdr:sp macro="" textlink="">
      <xdr:nvSpPr>
        <xdr:cNvPr id="35061" name="Line 265">
          <a:extLst>
            <a:ext uri="{FF2B5EF4-FFF2-40B4-BE49-F238E27FC236}">
              <a16:creationId xmlns:a16="http://schemas.microsoft.com/office/drawing/2014/main" id="{3A39637C-7C3C-4EBB-B13F-D7E6DC1907E1}"/>
            </a:ext>
          </a:extLst>
        </xdr:cNvPr>
        <xdr:cNvSpPr>
          <a:spLocks noChangeShapeType="1"/>
        </xdr:cNvSpPr>
      </xdr:nvSpPr>
      <xdr:spPr bwMode="auto">
        <a:xfrm>
          <a:off x="1798320" y="1682419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891</xdr:row>
      <xdr:rowOff>0</xdr:rowOff>
    </xdr:from>
    <xdr:to>
      <xdr:col>1</xdr:col>
      <xdr:colOff>3265170</xdr:colOff>
      <xdr:row>891</xdr:row>
      <xdr:rowOff>0</xdr:rowOff>
    </xdr:to>
    <xdr:sp macro="" textlink="">
      <xdr:nvSpPr>
        <xdr:cNvPr id="35062" name="Line 266">
          <a:extLst>
            <a:ext uri="{FF2B5EF4-FFF2-40B4-BE49-F238E27FC236}">
              <a16:creationId xmlns:a16="http://schemas.microsoft.com/office/drawing/2014/main" id="{A57C4C99-1A4D-4CD8-BA3A-615F9AD8D340}"/>
            </a:ext>
          </a:extLst>
        </xdr:cNvPr>
        <xdr:cNvSpPr>
          <a:spLocks noChangeShapeType="1"/>
        </xdr:cNvSpPr>
      </xdr:nvSpPr>
      <xdr:spPr bwMode="auto">
        <a:xfrm>
          <a:off x="1828800" y="1682419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891</xdr:row>
      <xdr:rowOff>0</xdr:rowOff>
    </xdr:from>
    <xdr:to>
      <xdr:col>1</xdr:col>
      <xdr:colOff>3268980</xdr:colOff>
      <xdr:row>891</xdr:row>
      <xdr:rowOff>0</xdr:rowOff>
    </xdr:to>
    <xdr:sp macro="" textlink="">
      <xdr:nvSpPr>
        <xdr:cNvPr id="35063" name="Line 267">
          <a:extLst>
            <a:ext uri="{FF2B5EF4-FFF2-40B4-BE49-F238E27FC236}">
              <a16:creationId xmlns:a16="http://schemas.microsoft.com/office/drawing/2014/main" id="{C8A85209-8B9B-44F3-8E02-A3820F7580FD}"/>
            </a:ext>
          </a:extLst>
        </xdr:cNvPr>
        <xdr:cNvSpPr>
          <a:spLocks noChangeShapeType="1"/>
        </xdr:cNvSpPr>
      </xdr:nvSpPr>
      <xdr:spPr bwMode="auto">
        <a:xfrm>
          <a:off x="1882140" y="1682419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891</xdr:row>
      <xdr:rowOff>0</xdr:rowOff>
    </xdr:from>
    <xdr:to>
      <xdr:col>1</xdr:col>
      <xdr:colOff>3265170</xdr:colOff>
      <xdr:row>891</xdr:row>
      <xdr:rowOff>0</xdr:rowOff>
    </xdr:to>
    <xdr:sp macro="" textlink="">
      <xdr:nvSpPr>
        <xdr:cNvPr id="35064" name="Line 268">
          <a:extLst>
            <a:ext uri="{FF2B5EF4-FFF2-40B4-BE49-F238E27FC236}">
              <a16:creationId xmlns:a16="http://schemas.microsoft.com/office/drawing/2014/main" id="{186C30EA-FBD4-468D-8A20-ABE4D2AEC659}"/>
            </a:ext>
          </a:extLst>
        </xdr:cNvPr>
        <xdr:cNvSpPr>
          <a:spLocks noChangeShapeType="1"/>
        </xdr:cNvSpPr>
      </xdr:nvSpPr>
      <xdr:spPr bwMode="auto">
        <a:xfrm>
          <a:off x="1798320" y="1682419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891</xdr:row>
      <xdr:rowOff>0</xdr:rowOff>
    </xdr:from>
    <xdr:to>
      <xdr:col>1</xdr:col>
      <xdr:colOff>3265170</xdr:colOff>
      <xdr:row>891</xdr:row>
      <xdr:rowOff>0</xdr:rowOff>
    </xdr:to>
    <xdr:sp macro="" textlink="">
      <xdr:nvSpPr>
        <xdr:cNvPr id="35065" name="Line 269">
          <a:extLst>
            <a:ext uri="{FF2B5EF4-FFF2-40B4-BE49-F238E27FC236}">
              <a16:creationId xmlns:a16="http://schemas.microsoft.com/office/drawing/2014/main" id="{1BB5E77E-E15F-41A4-A496-0B196B482F36}"/>
            </a:ext>
          </a:extLst>
        </xdr:cNvPr>
        <xdr:cNvSpPr>
          <a:spLocks noChangeShapeType="1"/>
        </xdr:cNvSpPr>
      </xdr:nvSpPr>
      <xdr:spPr bwMode="auto">
        <a:xfrm>
          <a:off x="1828800" y="1682419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891</xdr:row>
      <xdr:rowOff>0</xdr:rowOff>
    </xdr:from>
    <xdr:to>
      <xdr:col>1</xdr:col>
      <xdr:colOff>3268980</xdr:colOff>
      <xdr:row>891</xdr:row>
      <xdr:rowOff>0</xdr:rowOff>
    </xdr:to>
    <xdr:sp macro="" textlink="">
      <xdr:nvSpPr>
        <xdr:cNvPr id="35066" name="Line 270">
          <a:extLst>
            <a:ext uri="{FF2B5EF4-FFF2-40B4-BE49-F238E27FC236}">
              <a16:creationId xmlns:a16="http://schemas.microsoft.com/office/drawing/2014/main" id="{92F57B9A-FF90-4B4B-B4C6-A56B7C8E0EED}"/>
            </a:ext>
          </a:extLst>
        </xdr:cNvPr>
        <xdr:cNvSpPr>
          <a:spLocks noChangeShapeType="1"/>
        </xdr:cNvSpPr>
      </xdr:nvSpPr>
      <xdr:spPr bwMode="auto">
        <a:xfrm>
          <a:off x="1882140" y="1682419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891</xdr:row>
      <xdr:rowOff>0</xdr:rowOff>
    </xdr:from>
    <xdr:to>
      <xdr:col>1</xdr:col>
      <xdr:colOff>3265170</xdr:colOff>
      <xdr:row>891</xdr:row>
      <xdr:rowOff>0</xdr:rowOff>
    </xdr:to>
    <xdr:sp macro="" textlink="">
      <xdr:nvSpPr>
        <xdr:cNvPr id="35067" name="Line 271">
          <a:extLst>
            <a:ext uri="{FF2B5EF4-FFF2-40B4-BE49-F238E27FC236}">
              <a16:creationId xmlns:a16="http://schemas.microsoft.com/office/drawing/2014/main" id="{9A0CA7CC-237E-4645-831D-26C1515C2584}"/>
            </a:ext>
          </a:extLst>
        </xdr:cNvPr>
        <xdr:cNvSpPr>
          <a:spLocks noChangeShapeType="1"/>
        </xdr:cNvSpPr>
      </xdr:nvSpPr>
      <xdr:spPr bwMode="auto">
        <a:xfrm>
          <a:off x="1798320" y="1682419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891</xdr:row>
      <xdr:rowOff>0</xdr:rowOff>
    </xdr:from>
    <xdr:to>
      <xdr:col>1</xdr:col>
      <xdr:colOff>3265170</xdr:colOff>
      <xdr:row>891</xdr:row>
      <xdr:rowOff>0</xdr:rowOff>
    </xdr:to>
    <xdr:sp macro="" textlink="">
      <xdr:nvSpPr>
        <xdr:cNvPr id="35068" name="Line 272">
          <a:extLst>
            <a:ext uri="{FF2B5EF4-FFF2-40B4-BE49-F238E27FC236}">
              <a16:creationId xmlns:a16="http://schemas.microsoft.com/office/drawing/2014/main" id="{5667CCB7-DE57-45BB-8ED5-011CEF81DE8C}"/>
            </a:ext>
          </a:extLst>
        </xdr:cNvPr>
        <xdr:cNvSpPr>
          <a:spLocks noChangeShapeType="1"/>
        </xdr:cNvSpPr>
      </xdr:nvSpPr>
      <xdr:spPr bwMode="auto">
        <a:xfrm>
          <a:off x="1828800" y="1682419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1207770</xdr:colOff>
      <xdr:row>891</xdr:row>
      <xdr:rowOff>0</xdr:rowOff>
    </xdr:from>
    <xdr:to>
      <xdr:col>1</xdr:col>
      <xdr:colOff>3131820</xdr:colOff>
      <xdr:row>891</xdr:row>
      <xdr:rowOff>0</xdr:rowOff>
    </xdr:to>
    <xdr:sp macro="" textlink="">
      <xdr:nvSpPr>
        <xdr:cNvPr id="35069" name="Line 273">
          <a:extLst>
            <a:ext uri="{FF2B5EF4-FFF2-40B4-BE49-F238E27FC236}">
              <a16:creationId xmlns:a16="http://schemas.microsoft.com/office/drawing/2014/main" id="{046EB1A8-025F-43F8-9C2D-A7D594CC34D2}"/>
            </a:ext>
          </a:extLst>
        </xdr:cNvPr>
        <xdr:cNvSpPr>
          <a:spLocks noChangeShapeType="1"/>
        </xdr:cNvSpPr>
      </xdr:nvSpPr>
      <xdr:spPr bwMode="auto">
        <a:xfrm>
          <a:off x="1558290" y="1682419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1219200</xdr:colOff>
      <xdr:row>891</xdr:row>
      <xdr:rowOff>0</xdr:rowOff>
    </xdr:from>
    <xdr:to>
      <xdr:col>1</xdr:col>
      <xdr:colOff>3143250</xdr:colOff>
      <xdr:row>891</xdr:row>
      <xdr:rowOff>0</xdr:rowOff>
    </xdr:to>
    <xdr:sp macro="" textlink="">
      <xdr:nvSpPr>
        <xdr:cNvPr id="35070" name="Line 274">
          <a:extLst>
            <a:ext uri="{FF2B5EF4-FFF2-40B4-BE49-F238E27FC236}">
              <a16:creationId xmlns:a16="http://schemas.microsoft.com/office/drawing/2014/main" id="{F1F0338D-DB32-459A-889A-23DF7C757BBB}"/>
            </a:ext>
          </a:extLst>
        </xdr:cNvPr>
        <xdr:cNvSpPr>
          <a:spLocks noChangeShapeType="1"/>
        </xdr:cNvSpPr>
      </xdr:nvSpPr>
      <xdr:spPr bwMode="auto">
        <a:xfrm>
          <a:off x="1569720" y="1682419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1219200</xdr:colOff>
      <xdr:row>891</xdr:row>
      <xdr:rowOff>0</xdr:rowOff>
    </xdr:from>
    <xdr:to>
      <xdr:col>1</xdr:col>
      <xdr:colOff>3143250</xdr:colOff>
      <xdr:row>891</xdr:row>
      <xdr:rowOff>0</xdr:rowOff>
    </xdr:to>
    <xdr:sp macro="" textlink="">
      <xdr:nvSpPr>
        <xdr:cNvPr id="35071" name="Line 275">
          <a:extLst>
            <a:ext uri="{FF2B5EF4-FFF2-40B4-BE49-F238E27FC236}">
              <a16:creationId xmlns:a16="http://schemas.microsoft.com/office/drawing/2014/main" id="{D124B923-EA6B-4DFC-BE72-67C6D10F27BD}"/>
            </a:ext>
          </a:extLst>
        </xdr:cNvPr>
        <xdr:cNvSpPr>
          <a:spLocks noChangeShapeType="1"/>
        </xdr:cNvSpPr>
      </xdr:nvSpPr>
      <xdr:spPr bwMode="auto">
        <a:xfrm>
          <a:off x="1569720" y="1682419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1207770</xdr:colOff>
      <xdr:row>891</xdr:row>
      <xdr:rowOff>0</xdr:rowOff>
    </xdr:from>
    <xdr:to>
      <xdr:col>1</xdr:col>
      <xdr:colOff>3131820</xdr:colOff>
      <xdr:row>891</xdr:row>
      <xdr:rowOff>0</xdr:rowOff>
    </xdr:to>
    <xdr:sp macro="" textlink="">
      <xdr:nvSpPr>
        <xdr:cNvPr id="35072" name="Line 276">
          <a:extLst>
            <a:ext uri="{FF2B5EF4-FFF2-40B4-BE49-F238E27FC236}">
              <a16:creationId xmlns:a16="http://schemas.microsoft.com/office/drawing/2014/main" id="{6D5B609D-B3C9-45A1-8665-DFD66066CAC9}"/>
            </a:ext>
          </a:extLst>
        </xdr:cNvPr>
        <xdr:cNvSpPr>
          <a:spLocks noChangeShapeType="1"/>
        </xdr:cNvSpPr>
      </xdr:nvSpPr>
      <xdr:spPr bwMode="auto">
        <a:xfrm>
          <a:off x="1558290" y="1682419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1219200</xdr:colOff>
      <xdr:row>891</xdr:row>
      <xdr:rowOff>0</xdr:rowOff>
    </xdr:from>
    <xdr:to>
      <xdr:col>1</xdr:col>
      <xdr:colOff>3143250</xdr:colOff>
      <xdr:row>891</xdr:row>
      <xdr:rowOff>0</xdr:rowOff>
    </xdr:to>
    <xdr:sp macro="" textlink="">
      <xdr:nvSpPr>
        <xdr:cNvPr id="35073" name="Line 277">
          <a:extLst>
            <a:ext uri="{FF2B5EF4-FFF2-40B4-BE49-F238E27FC236}">
              <a16:creationId xmlns:a16="http://schemas.microsoft.com/office/drawing/2014/main" id="{99BF2D50-D962-438C-9ACF-C163A580806A}"/>
            </a:ext>
          </a:extLst>
        </xdr:cNvPr>
        <xdr:cNvSpPr>
          <a:spLocks noChangeShapeType="1"/>
        </xdr:cNvSpPr>
      </xdr:nvSpPr>
      <xdr:spPr bwMode="auto">
        <a:xfrm>
          <a:off x="1569720" y="1682419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1219200</xdr:colOff>
      <xdr:row>891</xdr:row>
      <xdr:rowOff>0</xdr:rowOff>
    </xdr:from>
    <xdr:to>
      <xdr:col>1</xdr:col>
      <xdr:colOff>3143250</xdr:colOff>
      <xdr:row>891</xdr:row>
      <xdr:rowOff>0</xdr:rowOff>
    </xdr:to>
    <xdr:sp macro="" textlink="">
      <xdr:nvSpPr>
        <xdr:cNvPr id="35074" name="Line 278">
          <a:extLst>
            <a:ext uri="{FF2B5EF4-FFF2-40B4-BE49-F238E27FC236}">
              <a16:creationId xmlns:a16="http://schemas.microsoft.com/office/drawing/2014/main" id="{99047A6A-579E-44D5-8B66-ED0C2238C678}"/>
            </a:ext>
          </a:extLst>
        </xdr:cNvPr>
        <xdr:cNvSpPr>
          <a:spLocks noChangeShapeType="1"/>
        </xdr:cNvSpPr>
      </xdr:nvSpPr>
      <xdr:spPr bwMode="auto">
        <a:xfrm>
          <a:off x="1569720" y="16824198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891</xdr:row>
      <xdr:rowOff>0</xdr:rowOff>
    </xdr:from>
    <xdr:to>
      <xdr:col>1</xdr:col>
      <xdr:colOff>3268980</xdr:colOff>
      <xdr:row>891</xdr:row>
      <xdr:rowOff>0</xdr:rowOff>
    </xdr:to>
    <xdr:sp macro="" textlink="">
      <xdr:nvSpPr>
        <xdr:cNvPr id="35075" name="Line 279">
          <a:extLst>
            <a:ext uri="{FF2B5EF4-FFF2-40B4-BE49-F238E27FC236}">
              <a16:creationId xmlns:a16="http://schemas.microsoft.com/office/drawing/2014/main" id="{4EA3EB7C-986E-4A60-A9D9-98CB343341B8}"/>
            </a:ext>
          </a:extLst>
        </xdr:cNvPr>
        <xdr:cNvSpPr>
          <a:spLocks noChangeShapeType="1"/>
        </xdr:cNvSpPr>
      </xdr:nvSpPr>
      <xdr:spPr bwMode="auto">
        <a:xfrm>
          <a:off x="1882140" y="1682419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891</xdr:row>
      <xdr:rowOff>0</xdr:rowOff>
    </xdr:from>
    <xdr:to>
      <xdr:col>1</xdr:col>
      <xdr:colOff>3265170</xdr:colOff>
      <xdr:row>891</xdr:row>
      <xdr:rowOff>0</xdr:rowOff>
    </xdr:to>
    <xdr:sp macro="" textlink="">
      <xdr:nvSpPr>
        <xdr:cNvPr id="35076" name="Line 280">
          <a:extLst>
            <a:ext uri="{FF2B5EF4-FFF2-40B4-BE49-F238E27FC236}">
              <a16:creationId xmlns:a16="http://schemas.microsoft.com/office/drawing/2014/main" id="{11E4CDD9-D3CA-4B9C-A594-237061C20A7D}"/>
            </a:ext>
          </a:extLst>
        </xdr:cNvPr>
        <xdr:cNvSpPr>
          <a:spLocks noChangeShapeType="1"/>
        </xdr:cNvSpPr>
      </xdr:nvSpPr>
      <xdr:spPr bwMode="auto">
        <a:xfrm>
          <a:off x="1798320" y="1682419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891</xdr:row>
      <xdr:rowOff>0</xdr:rowOff>
    </xdr:from>
    <xdr:to>
      <xdr:col>1</xdr:col>
      <xdr:colOff>3265170</xdr:colOff>
      <xdr:row>891</xdr:row>
      <xdr:rowOff>0</xdr:rowOff>
    </xdr:to>
    <xdr:sp macro="" textlink="">
      <xdr:nvSpPr>
        <xdr:cNvPr id="35077" name="Line 281">
          <a:extLst>
            <a:ext uri="{FF2B5EF4-FFF2-40B4-BE49-F238E27FC236}">
              <a16:creationId xmlns:a16="http://schemas.microsoft.com/office/drawing/2014/main" id="{3A9B5BF4-5A17-4989-B71F-F59483469FBE}"/>
            </a:ext>
          </a:extLst>
        </xdr:cNvPr>
        <xdr:cNvSpPr>
          <a:spLocks noChangeShapeType="1"/>
        </xdr:cNvSpPr>
      </xdr:nvSpPr>
      <xdr:spPr bwMode="auto">
        <a:xfrm>
          <a:off x="1828800" y="1682419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891</xdr:row>
      <xdr:rowOff>0</xdr:rowOff>
    </xdr:from>
    <xdr:to>
      <xdr:col>1</xdr:col>
      <xdr:colOff>3268980</xdr:colOff>
      <xdr:row>891</xdr:row>
      <xdr:rowOff>0</xdr:rowOff>
    </xdr:to>
    <xdr:sp macro="" textlink="">
      <xdr:nvSpPr>
        <xdr:cNvPr id="35078" name="Line 282">
          <a:extLst>
            <a:ext uri="{FF2B5EF4-FFF2-40B4-BE49-F238E27FC236}">
              <a16:creationId xmlns:a16="http://schemas.microsoft.com/office/drawing/2014/main" id="{AD0F4B7C-9B4D-4014-8F15-5D329628BE61}"/>
            </a:ext>
          </a:extLst>
        </xdr:cNvPr>
        <xdr:cNvSpPr>
          <a:spLocks noChangeShapeType="1"/>
        </xdr:cNvSpPr>
      </xdr:nvSpPr>
      <xdr:spPr bwMode="auto">
        <a:xfrm>
          <a:off x="1882140" y="1682419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891</xdr:row>
      <xdr:rowOff>0</xdr:rowOff>
    </xdr:from>
    <xdr:to>
      <xdr:col>1</xdr:col>
      <xdr:colOff>3265170</xdr:colOff>
      <xdr:row>891</xdr:row>
      <xdr:rowOff>0</xdr:rowOff>
    </xdr:to>
    <xdr:sp macro="" textlink="">
      <xdr:nvSpPr>
        <xdr:cNvPr id="35079" name="Line 283">
          <a:extLst>
            <a:ext uri="{FF2B5EF4-FFF2-40B4-BE49-F238E27FC236}">
              <a16:creationId xmlns:a16="http://schemas.microsoft.com/office/drawing/2014/main" id="{969E0707-89F4-44DD-95B0-D08281C57FFB}"/>
            </a:ext>
          </a:extLst>
        </xdr:cNvPr>
        <xdr:cNvSpPr>
          <a:spLocks noChangeShapeType="1"/>
        </xdr:cNvSpPr>
      </xdr:nvSpPr>
      <xdr:spPr bwMode="auto">
        <a:xfrm>
          <a:off x="1798320" y="1682419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891</xdr:row>
      <xdr:rowOff>0</xdr:rowOff>
    </xdr:from>
    <xdr:to>
      <xdr:col>1</xdr:col>
      <xdr:colOff>3265170</xdr:colOff>
      <xdr:row>891</xdr:row>
      <xdr:rowOff>0</xdr:rowOff>
    </xdr:to>
    <xdr:sp macro="" textlink="">
      <xdr:nvSpPr>
        <xdr:cNvPr id="35080" name="Line 284">
          <a:extLst>
            <a:ext uri="{FF2B5EF4-FFF2-40B4-BE49-F238E27FC236}">
              <a16:creationId xmlns:a16="http://schemas.microsoft.com/office/drawing/2014/main" id="{5483AFB8-1D47-40B8-95F7-BF06489F0267}"/>
            </a:ext>
          </a:extLst>
        </xdr:cNvPr>
        <xdr:cNvSpPr>
          <a:spLocks noChangeShapeType="1"/>
        </xdr:cNvSpPr>
      </xdr:nvSpPr>
      <xdr:spPr bwMode="auto">
        <a:xfrm>
          <a:off x="1828800" y="1682419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891</xdr:row>
      <xdr:rowOff>0</xdr:rowOff>
    </xdr:from>
    <xdr:to>
      <xdr:col>1</xdr:col>
      <xdr:colOff>3268980</xdr:colOff>
      <xdr:row>891</xdr:row>
      <xdr:rowOff>0</xdr:rowOff>
    </xdr:to>
    <xdr:sp macro="" textlink="">
      <xdr:nvSpPr>
        <xdr:cNvPr id="35081" name="Line 285">
          <a:extLst>
            <a:ext uri="{FF2B5EF4-FFF2-40B4-BE49-F238E27FC236}">
              <a16:creationId xmlns:a16="http://schemas.microsoft.com/office/drawing/2014/main" id="{9CD32ABE-C6D5-448D-BA13-925B213830A8}"/>
            </a:ext>
          </a:extLst>
        </xdr:cNvPr>
        <xdr:cNvSpPr>
          <a:spLocks noChangeShapeType="1"/>
        </xdr:cNvSpPr>
      </xdr:nvSpPr>
      <xdr:spPr bwMode="auto">
        <a:xfrm>
          <a:off x="1882140" y="1682419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891</xdr:row>
      <xdr:rowOff>0</xdr:rowOff>
    </xdr:from>
    <xdr:to>
      <xdr:col>1</xdr:col>
      <xdr:colOff>3265170</xdr:colOff>
      <xdr:row>891</xdr:row>
      <xdr:rowOff>0</xdr:rowOff>
    </xdr:to>
    <xdr:sp macro="" textlink="">
      <xdr:nvSpPr>
        <xdr:cNvPr id="35082" name="Line 286">
          <a:extLst>
            <a:ext uri="{FF2B5EF4-FFF2-40B4-BE49-F238E27FC236}">
              <a16:creationId xmlns:a16="http://schemas.microsoft.com/office/drawing/2014/main" id="{2F4ACC0A-197E-4F12-A17E-5918CE7A2E93}"/>
            </a:ext>
          </a:extLst>
        </xdr:cNvPr>
        <xdr:cNvSpPr>
          <a:spLocks noChangeShapeType="1"/>
        </xdr:cNvSpPr>
      </xdr:nvSpPr>
      <xdr:spPr bwMode="auto">
        <a:xfrm>
          <a:off x="1798320" y="1682419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891</xdr:row>
      <xdr:rowOff>0</xdr:rowOff>
    </xdr:from>
    <xdr:to>
      <xdr:col>1</xdr:col>
      <xdr:colOff>3265170</xdr:colOff>
      <xdr:row>891</xdr:row>
      <xdr:rowOff>0</xdr:rowOff>
    </xdr:to>
    <xdr:sp macro="" textlink="">
      <xdr:nvSpPr>
        <xdr:cNvPr id="35083" name="Line 287">
          <a:extLst>
            <a:ext uri="{FF2B5EF4-FFF2-40B4-BE49-F238E27FC236}">
              <a16:creationId xmlns:a16="http://schemas.microsoft.com/office/drawing/2014/main" id="{E93E6B98-97BE-405C-80E8-0A1080BBE9B8}"/>
            </a:ext>
          </a:extLst>
        </xdr:cNvPr>
        <xdr:cNvSpPr>
          <a:spLocks noChangeShapeType="1"/>
        </xdr:cNvSpPr>
      </xdr:nvSpPr>
      <xdr:spPr bwMode="auto">
        <a:xfrm>
          <a:off x="1828800" y="1682419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891</xdr:row>
      <xdr:rowOff>0</xdr:rowOff>
    </xdr:from>
    <xdr:to>
      <xdr:col>1</xdr:col>
      <xdr:colOff>3268980</xdr:colOff>
      <xdr:row>891</xdr:row>
      <xdr:rowOff>0</xdr:rowOff>
    </xdr:to>
    <xdr:sp macro="" textlink="">
      <xdr:nvSpPr>
        <xdr:cNvPr id="35084" name="Line 288">
          <a:extLst>
            <a:ext uri="{FF2B5EF4-FFF2-40B4-BE49-F238E27FC236}">
              <a16:creationId xmlns:a16="http://schemas.microsoft.com/office/drawing/2014/main" id="{3D3BEE35-446E-4DDD-BC82-056CC0423A18}"/>
            </a:ext>
          </a:extLst>
        </xdr:cNvPr>
        <xdr:cNvSpPr>
          <a:spLocks noChangeShapeType="1"/>
        </xdr:cNvSpPr>
      </xdr:nvSpPr>
      <xdr:spPr bwMode="auto">
        <a:xfrm>
          <a:off x="1882140" y="1682419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891</xdr:row>
      <xdr:rowOff>0</xdr:rowOff>
    </xdr:from>
    <xdr:to>
      <xdr:col>1</xdr:col>
      <xdr:colOff>3265170</xdr:colOff>
      <xdr:row>891</xdr:row>
      <xdr:rowOff>0</xdr:rowOff>
    </xdr:to>
    <xdr:sp macro="" textlink="">
      <xdr:nvSpPr>
        <xdr:cNvPr id="35085" name="Line 289">
          <a:extLst>
            <a:ext uri="{FF2B5EF4-FFF2-40B4-BE49-F238E27FC236}">
              <a16:creationId xmlns:a16="http://schemas.microsoft.com/office/drawing/2014/main" id="{7D048E47-511A-4D93-B6DC-78B28151E453}"/>
            </a:ext>
          </a:extLst>
        </xdr:cNvPr>
        <xdr:cNvSpPr>
          <a:spLocks noChangeShapeType="1"/>
        </xdr:cNvSpPr>
      </xdr:nvSpPr>
      <xdr:spPr bwMode="auto">
        <a:xfrm>
          <a:off x="1798320" y="1682419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674370</xdr:colOff>
      <xdr:row>3</xdr:row>
      <xdr:rowOff>0</xdr:rowOff>
    </xdr:from>
    <xdr:to>
      <xdr:col>1</xdr:col>
      <xdr:colOff>2545080</xdr:colOff>
      <xdr:row>3</xdr:row>
      <xdr:rowOff>0</xdr:rowOff>
    </xdr:to>
    <xdr:sp macro="" textlink="">
      <xdr:nvSpPr>
        <xdr:cNvPr id="35086" name="Line 293">
          <a:extLst>
            <a:ext uri="{FF2B5EF4-FFF2-40B4-BE49-F238E27FC236}">
              <a16:creationId xmlns:a16="http://schemas.microsoft.com/office/drawing/2014/main" id="{5DA36F3F-44EE-4166-954F-DF0EDD4943CE}"/>
            </a:ext>
          </a:extLst>
        </xdr:cNvPr>
        <xdr:cNvSpPr>
          <a:spLocks noChangeShapeType="1"/>
        </xdr:cNvSpPr>
      </xdr:nvSpPr>
      <xdr:spPr bwMode="auto">
        <a:xfrm>
          <a:off x="1024890" y="571500"/>
          <a:ext cx="18707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1947</xdr:row>
      <xdr:rowOff>0</xdr:rowOff>
    </xdr:from>
    <xdr:to>
      <xdr:col>1</xdr:col>
      <xdr:colOff>3268980</xdr:colOff>
      <xdr:row>1947</xdr:row>
      <xdr:rowOff>0</xdr:rowOff>
    </xdr:to>
    <xdr:sp macro="" textlink="">
      <xdr:nvSpPr>
        <xdr:cNvPr id="35087" name="Line 295">
          <a:extLst>
            <a:ext uri="{FF2B5EF4-FFF2-40B4-BE49-F238E27FC236}">
              <a16:creationId xmlns:a16="http://schemas.microsoft.com/office/drawing/2014/main" id="{69266697-0ECC-44C8-B2EA-FB7DFC5001E7}"/>
            </a:ext>
          </a:extLst>
        </xdr:cNvPr>
        <xdr:cNvSpPr>
          <a:spLocks noChangeShapeType="1"/>
        </xdr:cNvSpPr>
      </xdr:nvSpPr>
      <xdr:spPr bwMode="auto">
        <a:xfrm>
          <a:off x="1882140" y="36856035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1947</xdr:row>
      <xdr:rowOff>0</xdr:rowOff>
    </xdr:from>
    <xdr:to>
      <xdr:col>1</xdr:col>
      <xdr:colOff>3265170</xdr:colOff>
      <xdr:row>1947</xdr:row>
      <xdr:rowOff>0</xdr:rowOff>
    </xdr:to>
    <xdr:sp macro="" textlink="">
      <xdr:nvSpPr>
        <xdr:cNvPr id="35088" name="Line 296">
          <a:extLst>
            <a:ext uri="{FF2B5EF4-FFF2-40B4-BE49-F238E27FC236}">
              <a16:creationId xmlns:a16="http://schemas.microsoft.com/office/drawing/2014/main" id="{15090196-99DB-4DA9-9771-EA51D4EB14C1}"/>
            </a:ext>
          </a:extLst>
        </xdr:cNvPr>
        <xdr:cNvSpPr>
          <a:spLocks noChangeShapeType="1"/>
        </xdr:cNvSpPr>
      </xdr:nvSpPr>
      <xdr:spPr bwMode="auto">
        <a:xfrm>
          <a:off x="1798320" y="36856035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1947</xdr:row>
      <xdr:rowOff>0</xdr:rowOff>
    </xdr:from>
    <xdr:to>
      <xdr:col>1</xdr:col>
      <xdr:colOff>3265170</xdr:colOff>
      <xdr:row>1947</xdr:row>
      <xdr:rowOff>0</xdr:rowOff>
    </xdr:to>
    <xdr:sp macro="" textlink="">
      <xdr:nvSpPr>
        <xdr:cNvPr id="35089" name="Line 297">
          <a:extLst>
            <a:ext uri="{FF2B5EF4-FFF2-40B4-BE49-F238E27FC236}">
              <a16:creationId xmlns:a16="http://schemas.microsoft.com/office/drawing/2014/main" id="{DDF2F49F-6E6A-456A-8EFF-E8B52868DF16}"/>
            </a:ext>
          </a:extLst>
        </xdr:cNvPr>
        <xdr:cNvSpPr>
          <a:spLocks noChangeShapeType="1"/>
        </xdr:cNvSpPr>
      </xdr:nvSpPr>
      <xdr:spPr bwMode="auto">
        <a:xfrm>
          <a:off x="1828800" y="36856035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1947</xdr:row>
      <xdr:rowOff>0</xdr:rowOff>
    </xdr:from>
    <xdr:to>
      <xdr:col>1</xdr:col>
      <xdr:colOff>3268980</xdr:colOff>
      <xdr:row>1947</xdr:row>
      <xdr:rowOff>0</xdr:rowOff>
    </xdr:to>
    <xdr:sp macro="" textlink="">
      <xdr:nvSpPr>
        <xdr:cNvPr id="35090" name="Line 298">
          <a:extLst>
            <a:ext uri="{FF2B5EF4-FFF2-40B4-BE49-F238E27FC236}">
              <a16:creationId xmlns:a16="http://schemas.microsoft.com/office/drawing/2014/main" id="{BC3FBB17-C83D-4938-985B-13DA19A0B821}"/>
            </a:ext>
          </a:extLst>
        </xdr:cNvPr>
        <xdr:cNvSpPr>
          <a:spLocks noChangeShapeType="1"/>
        </xdr:cNvSpPr>
      </xdr:nvSpPr>
      <xdr:spPr bwMode="auto">
        <a:xfrm>
          <a:off x="1882140" y="36856035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1947</xdr:row>
      <xdr:rowOff>0</xdr:rowOff>
    </xdr:from>
    <xdr:to>
      <xdr:col>1</xdr:col>
      <xdr:colOff>3265170</xdr:colOff>
      <xdr:row>1947</xdr:row>
      <xdr:rowOff>0</xdr:rowOff>
    </xdr:to>
    <xdr:sp macro="" textlink="">
      <xdr:nvSpPr>
        <xdr:cNvPr id="35091" name="Line 299">
          <a:extLst>
            <a:ext uri="{FF2B5EF4-FFF2-40B4-BE49-F238E27FC236}">
              <a16:creationId xmlns:a16="http://schemas.microsoft.com/office/drawing/2014/main" id="{56CC0022-6AB3-4E4B-9F90-CF40FDB42F6E}"/>
            </a:ext>
          </a:extLst>
        </xdr:cNvPr>
        <xdr:cNvSpPr>
          <a:spLocks noChangeShapeType="1"/>
        </xdr:cNvSpPr>
      </xdr:nvSpPr>
      <xdr:spPr bwMode="auto">
        <a:xfrm>
          <a:off x="1798320" y="36856035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1947</xdr:row>
      <xdr:rowOff>0</xdr:rowOff>
    </xdr:from>
    <xdr:to>
      <xdr:col>1</xdr:col>
      <xdr:colOff>3265170</xdr:colOff>
      <xdr:row>1947</xdr:row>
      <xdr:rowOff>0</xdr:rowOff>
    </xdr:to>
    <xdr:sp macro="" textlink="">
      <xdr:nvSpPr>
        <xdr:cNvPr id="35092" name="Line 300">
          <a:extLst>
            <a:ext uri="{FF2B5EF4-FFF2-40B4-BE49-F238E27FC236}">
              <a16:creationId xmlns:a16="http://schemas.microsoft.com/office/drawing/2014/main" id="{247F09C5-9A5E-4A11-B88F-472ED42F0B74}"/>
            </a:ext>
          </a:extLst>
        </xdr:cNvPr>
        <xdr:cNvSpPr>
          <a:spLocks noChangeShapeType="1"/>
        </xdr:cNvSpPr>
      </xdr:nvSpPr>
      <xdr:spPr bwMode="auto">
        <a:xfrm>
          <a:off x="1828800" y="36856035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1947</xdr:row>
      <xdr:rowOff>0</xdr:rowOff>
    </xdr:from>
    <xdr:to>
      <xdr:col>1</xdr:col>
      <xdr:colOff>3268980</xdr:colOff>
      <xdr:row>1947</xdr:row>
      <xdr:rowOff>0</xdr:rowOff>
    </xdr:to>
    <xdr:sp macro="" textlink="">
      <xdr:nvSpPr>
        <xdr:cNvPr id="35093" name="Line 301">
          <a:extLst>
            <a:ext uri="{FF2B5EF4-FFF2-40B4-BE49-F238E27FC236}">
              <a16:creationId xmlns:a16="http://schemas.microsoft.com/office/drawing/2014/main" id="{DB5A0194-5E54-4847-AD9E-3C458265E043}"/>
            </a:ext>
          </a:extLst>
        </xdr:cNvPr>
        <xdr:cNvSpPr>
          <a:spLocks noChangeShapeType="1"/>
        </xdr:cNvSpPr>
      </xdr:nvSpPr>
      <xdr:spPr bwMode="auto">
        <a:xfrm>
          <a:off x="1882140" y="36856035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1947</xdr:row>
      <xdr:rowOff>0</xdr:rowOff>
    </xdr:from>
    <xdr:to>
      <xdr:col>1</xdr:col>
      <xdr:colOff>3265170</xdr:colOff>
      <xdr:row>1947</xdr:row>
      <xdr:rowOff>0</xdr:rowOff>
    </xdr:to>
    <xdr:sp macro="" textlink="">
      <xdr:nvSpPr>
        <xdr:cNvPr id="35094" name="Line 302">
          <a:extLst>
            <a:ext uri="{FF2B5EF4-FFF2-40B4-BE49-F238E27FC236}">
              <a16:creationId xmlns:a16="http://schemas.microsoft.com/office/drawing/2014/main" id="{FA46D07D-683E-418C-8D92-A19CC45155AA}"/>
            </a:ext>
          </a:extLst>
        </xdr:cNvPr>
        <xdr:cNvSpPr>
          <a:spLocks noChangeShapeType="1"/>
        </xdr:cNvSpPr>
      </xdr:nvSpPr>
      <xdr:spPr bwMode="auto">
        <a:xfrm>
          <a:off x="1798320" y="36856035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1947</xdr:row>
      <xdr:rowOff>0</xdr:rowOff>
    </xdr:from>
    <xdr:to>
      <xdr:col>1</xdr:col>
      <xdr:colOff>3265170</xdr:colOff>
      <xdr:row>1947</xdr:row>
      <xdr:rowOff>0</xdr:rowOff>
    </xdr:to>
    <xdr:sp macro="" textlink="">
      <xdr:nvSpPr>
        <xdr:cNvPr id="35095" name="Line 303">
          <a:extLst>
            <a:ext uri="{FF2B5EF4-FFF2-40B4-BE49-F238E27FC236}">
              <a16:creationId xmlns:a16="http://schemas.microsoft.com/office/drawing/2014/main" id="{BA89141C-2687-4663-9301-105028B0109D}"/>
            </a:ext>
          </a:extLst>
        </xdr:cNvPr>
        <xdr:cNvSpPr>
          <a:spLocks noChangeShapeType="1"/>
        </xdr:cNvSpPr>
      </xdr:nvSpPr>
      <xdr:spPr bwMode="auto">
        <a:xfrm>
          <a:off x="1828800" y="36856035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1947</xdr:row>
      <xdr:rowOff>0</xdr:rowOff>
    </xdr:from>
    <xdr:to>
      <xdr:col>1</xdr:col>
      <xdr:colOff>3268980</xdr:colOff>
      <xdr:row>1947</xdr:row>
      <xdr:rowOff>0</xdr:rowOff>
    </xdr:to>
    <xdr:sp macro="" textlink="">
      <xdr:nvSpPr>
        <xdr:cNvPr id="35096" name="Line 304">
          <a:extLst>
            <a:ext uri="{FF2B5EF4-FFF2-40B4-BE49-F238E27FC236}">
              <a16:creationId xmlns:a16="http://schemas.microsoft.com/office/drawing/2014/main" id="{41F25F8F-CA9E-4E8C-9E83-AD711EB31DDE}"/>
            </a:ext>
          </a:extLst>
        </xdr:cNvPr>
        <xdr:cNvSpPr>
          <a:spLocks noChangeShapeType="1"/>
        </xdr:cNvSpPr>
      </xdr:nvSpPr>
      <xdr:spPr bwMode="auto">
        <a:xfrm>
          <a:off x="1882140" y="36856035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1947</xdr:row>
      <xdr:rowOff>0</xdr:rowOff>
    </xdr:from>
    <xdr:to>
      <xdr:col>1</xdr:col>
      <xdr:colOff>3265170</xdr:colOff>
      <xdr:row>1947</xdr:row>
      <xdr:rowOff>0</xdr:rowOff>
    </xdr:to>
    <xdr:sp macro="" textlink="">
      <xdr:nvSpPr>
        <xdr:cNvPr id="35097" name="Line 305">
          <a:extLst>
            <a:ext uri="{FF2B5EF4-FFF2-40B4-BE49-F238E27FC236}">
              <a16:creationId xmlns:a16="http://schemas.microsoft.com/office/drawing/2014/main" id="{DC4244B7-1AE9-47A7-B4DA-16657D3EA842}"/>
            </a:ext>
          </a:extLst>
        </xdr:cNvPr>
        <xdr:cNvSpPr>
          <a:spLocks noChangeShapeType="1"/>
        </xdr:cNvSpPr>
      </xdr:nvSpPr>
      <xdr:spPr bwMode="auto">
        <a:xfrm>
          <a:off x="1798320" y="36856035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1947</xdr:row>
      <xdr:rowOff>0</xdr:rowOff>
    </xdr:from>
    <xdr:to>
      <xdr:col>1</xdr:col>
      <xdr:colOff>3265170</xdr:colOff>
      <xdr:row>1947</xdr:row>
      <xdr:rowOff>0</xdr:rowOff>
    </xdr:to>
    <xdr:sp macro="" textlink="">
      <xdr:nvSpPr>
        <xdr:cNvPr id="35098" name="Line 306">
          <a:extLst>
            <a:ext uri="{FF2B5EF4-FFF2-40B4-BE49-F238E27FC236}">
              <a16:creationId xmlns:a16="http://schemas.microsoft.com/office/drawing/2014/main" id="{FA10DBE3-6E2E-4B49-9D52-7A9DC028716F}"/>
            </a:ext>
          </a:extLst>
        </xdr:cNvPr>
        <xdr:cNvSpPr>
          <a:spLocks noChangeShapeType="1"/>
        </xdr:cNvSpPr>
      </xdr:nvSpPr>
      <xdr:spPr bwMode="auto">
        <a:xfrm>
          <a:off x="1828800" y="36856035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1653540</xdr:colOff>
      <xdr:row>1947</xdr:row>
      <xdr:rowOff>0</xdr:rowOff>
    </xdr:from>
    <xdr:to>
      <xdr:col>1</xdr:col>
      <xdr:colOff>3265170</xdr:colOff>
      <xdr:row>1947</xdr:row>
      <xdr:rowOff>0</xdr:rowOff>
    </xdr:to>
    <xdr:sp macro="" textlink="">
      <xdr:nvSpPr>
        <xdr:cNvPr id="35099" name="Line 307">
          <a:extLst>
            <a:ext uri="{FF2B5EF4-FFF2-40B4-BE49-F238E27FC236}">
              <a16:creationId xmlns:a16="http://schemas.microsoft.com/office/drawing/2014/main" id="{5BE97A45-255A-4A07-954A-2245A4F50FEE}"/>
            </a:ext>
          </a:extLst>
        </xdr:cNvPr>
        <xdr:cNvSpPr>
          <a:spLocks noChangeShapeType="1"/>
        </xdr:cNvSpPr>
      </xdr:nvSpPr>
      <xdr:spPr bwMode="auto">
        <a:xfrm>
          <a:off x="2004060" y="368560350"/>
          <a:ext cx="161163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1947</xdr:row>
      <xdr:rowOff>0</xdr:rowOff>
    </xdr:from>
    <xdr:to>
      <xdr:col>1</xdr:col>
      <xdr:colOff>3268980</xdr:colOff>
      <xdr:row>1947</xdr:row>
      <xdr:rowOff>0</xdr:rowOff>
    </xdr:to>
    <xdr:sp macro="" textlink="">
      <xdr:nvSpPr>
        <xdr:cNvPr id="35100" name="Line 308">
          <a:extLst>
            <a:ext uri="{FF2B5EF4-FFF2-40B4-BE49-F238E27FC236}">
              <a16:creationId xmlns:a16="http://schemas.microsoft.com/office/drawing/2014/main" id="{E31AC859-3FE9-4FF1-A5BB-37D3581CEB26}"/>
            </a:ext>
          </a:extLst>
        </xdr:cNvPr>
        <xdr:cNvSpPr>
          <a:spLocks noChangeShapeType="1"/>
        </xdr:cNvSpPr>
      </xdr:nvSpPr>
      <xdr:spPr bwMode="auto">
        <a:xfrm>
          <a:off x="1882140" y="36856035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1947</xdr:row>
      <xdr:rowOff>0</xdr:rowOff>
    </xdr:from>
    <xdr:to>
      <xdr:col>1</xdr:col>
      <xdr:colOff>3265170</xdr:colOff>
      <xdr:row>1947</xdr:row>
      <xdr:rowOff>0</xdr:rowOff>
    </xdr:to>
    <xdr:sp macro="" textlink="">
      <xdr:nvSpPr>
        <xdr:cNvPr id="35101" name="Line 309">
          <a:extLst>
            <a:ext uri="{FF2B5EF4-FFF2-40B4-BE49-F238E27FC236}">
              <a16:creationId xmlns:a16="http://schemas.microsoft.com/office/drawing/2014/main" id="{E9CDFDDD-00D4-443B-BC0F-B53F4F4A9C5E}"/>
            </a:ext>
          </a:extLst>
        </xdr:cNvPr>
        <xdr:cNvSpPr>
          <a:spLocks noChangeShapeType="1"/>
        </xdr:cNvSpPr>
      </xdr:nvSpPr>
      <xdr:spPr bwMode="auto">
        <a:xfrm>
          <a:off x="1798320" y="36856035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1947</xdr:row>
      <xdr:rowOff>0</xdr:rowOff>
    </xdr:from>
    <xdr:to>
      <xdr:col>1</xdr:col>
      <xdr:colOff>3265170</xdr:colOff>
      <xdr:row>1947</xdr:row>
      <xdr:rowOff>0</xdr:rowOff>
    </xdr:to>
    <xdr:sp macro="" textlink="">
      <xdr:nvSpPr>
        <xdr:cNvPr id="35102" name="Line 310">
          <a:extLst>
            <a:ext uri="{FF2B5EF4-FFF2-40B4-BE49-F238E27FC236}">
              <a16:creationId xmlns:a16="http://schemas.microsoft.com/office/drawing/2014/main" id="{35526018-4830-4817-AC33-BC696937DAED}"/>
            </a:ext>
          </a:extLst>
        </xdr:cNvPr>
        <xdr:cNvSpPr>
          <a:spLocks noChangeShapeType="1"/>
        </xdr:cNvSpPr>
      </xdr:nvSpPr>
      <xdr:spPr bwMode="auto">
        <a:xfrm>
          <a:off x="1828800" y="36856035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1947</xdr:row>
      <xdr:rowOff>0</xdr:rowOff>
    </xdr:from>
    <xdr:to>
      <xdr:col>1</xdr:col>
      <xdr:colOff>3268980</xdr:colOff>
      <xdr:row>1947</xdr:row>
      <xdr:rowOff>0</xdr:rowOff>
    </xdr:to>
    <xdr:sp macro="" textlink="">
      <xdr:nvSpPr>
        <xdr:cNvPr id="35103" name="Line 311">
          <a:extLst>
            <a:ext uri="{FF2B5EF4-FFF2-40B4-BE49-F238E27FC236}">
              <a16:creationId xmlns:a16="http://schemas.microsoft.com/office/drawing/2014/main" id="{63E45543-F8B0-439B-B9B3-0AD2EB9CC1D8}"/>
            </a:ext>
          </a:extLst>
        </xdr:cNvPr>
        <xdr:cNvSpPr>
          <a:spLocks noChangeShapeType="1"/>
        </xdr:cNvSpPr>
      </xdr:nvSpPr>
      <xdr:spPr bwMode="auto">
        <a:xfrm>
          <a:off x="1882140" y="36856035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1947</xdr:row>
      <xdr:rowOff>0</xdr:rowOff>
    </xdr:from>
    <xdr:to>
      <xdr:col>1</xdr:col>
      <xdr:colOff>3265170</xdr:colOff>
      <xdr:row>1947</xdr:row>
      <xdr:rowOff>0</xdr:rowOff>
    </xdr:to>
    <xdr:sp macro="" textlink="">
      <xdr:nvSpPr>
        <xdr:cNvPr id="35104" name="Line 312">
          <a:extLst>
            <a:ext uri="{FF2B5EF4-FFF2-40B4-BE49-F238E27FC236}">
              <a16:creationId xmlns:a16="http://schemas.microsoft.com/office/drawing/2014/main" id="{2168509A-421E-4235-ABD7-3EAB65DCFCD1}"/>
            </a:ext>
          </a:extLst>
        </xdr:cNvPr>
        <xdr:cNvSpPr>
          <a:spLocks noChangeShapeType="1"/>
        </xdr:cNvSpPr>
      </xdr:nvSpPr>
      <xdr:spPr bwMode="auto">
        <a:xfrm>
          <a:off x="1798320" y="36856035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1947</xdr:row>
      <xdr:rowOff>0</xdr:rowOff>
    </xdr:from>
    <xdr:to>
      <xdr:col>1</xdr:col>
      <xdr:colOff>3265170</xdr:colOff>
      <xdr:row>1947</xdr:row>
      <xdr:rowOff>0</xdr:rowOff>
    </xdr:to>
    <xdr:sp macro="" textlink="">
      <xdr:nvSpPr>
        <xdr:cNvPr id="35105" name="Line 313">
          <a:extLst>
            <a:ext uri="{FF2B5EF4-FFF2-40B4-BE49-F238E27FC236}">
              <a16:creationId xmlns:a16="http://schemas.microsoft.com/office/drawing/2014/main" id="{EB954A24-193F-41D3-B024-181D47C4BF7A}"/>
            </a:ext>
          </a:extLst>
        </xdr:cNvPr>
        <xdr:cNvSpPr>
          <a:spLocks noChangeShapeType="1"/>
        </xdr:cNvSpPr>
      </xdr:nvSpPr>
      <xdr:spPr bwMode="auto">
        <a:xfrm>
          <a:off x="1828800" y="36856035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1947</xdr:row>
      <xdr:rowOff>0</xdr:rowOff>
    </xdr:from>
    <xdr:to>
      <xdr:col>1</xdr:col>
      <xdr:colOff>3268980</xdr:colOff>
      <xdr:row>1947</xdr:row>
      <xdr:rowOff>0</xdr:rowOff>
    </xdr:to>
    <xdr:sp macro="" textlink="">
      <xdr:nvSpPr>
        <xdr:cNvPr id="35106" name="Line 314">
          <a:extLst>
            <a:ext uri="{FF2B5EF4-FFF2-40B4-BE49-F238E27FC236}">
              <a16:creationId xmlns:a16="http://schemas.microsoft.com/office/drawing/2014/main" id="{9D739206-1679-40AE-9A6E-DC135A3860AE}"/>
            </a:ext>
          </a:extLst>
        </xdr:cNvPr>
        <xdr:cNvSpPr>
          <a:spLocks noChangeShapeType="1"/>
        </xdr:cNvSpPr>
      </xdr:nvSpPr>
      <xdr:spPr bwMode="auto">
        <a:xfrm>
          <a:off x="1882140" y="36856035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1947</xdr:row>
      <xdr:rowOff>0</xdr:rowOff>
    </xdr:from>
    <xdr:to>
      <xdr:col>1</xdr:col>
      <xdr:colOff>3265170</xdr:colOff>
      <xdr:row>1947</xdr:row>
      <xdr:rowOff>0</xdr:rowOff>
    </xdr:to>
    <xdr:sp macro="" textlink="">
      <xdr:nvSpPr>
        <xdr:cNvPr id="35107" name="Line 315">
          <a:extLst>
            <a:ext uri="{FF2B5EF4-FFF2-40B4-BE49-F238E27FC236}">
              <a16:creationId xmlns:a16="http://schemas.microsoft.com/office/drawing/2014/main" id="{2F9CE59A-7F3B-414F-9B33-ADFECE4939DF}"/>
            </a:ext>
          </a:extLst>
        </xdr:cNvPr>
        <xdr:cNvSpPr>
          <a:spLocks noChangeShapeType="1"/>
        </xdr:cNvSpPr>
      </xdr:nvSpPr>
      <xdr:spPr bwMode="auto">
        <a:xfrm>
          <a:off x="1798320" y="36856035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1947</xdr:row>
      <xdr:rowOff>0</xdr:rowOff>
    </xdr:from>
    <xdr:to>
      <xdr:col>1</xdr:col>
      <xdr:colOff>3265170</xdr:colOff>
      <xdr:row>1947</xdr:row>
      <xdr:rowOff>0</xdr:rowOff>
    </xdr:to>
    <xdr:sp macro="" textlink="">
      <xdr:nvSpPr>
        <xdr:cNvPr id="35108" name="Line 316">
          <a:extLst>
            <a:ext uri="{FF2B5EF4-FFF2-40B4-BE49-F238E27FC236}">
              <a16:creationId xmlns:a16="http://schemas.microsoft.com/office/drawing/2014/main" id="{10482CFB-80A2-4856-ADBF-68BC28748908}"/>
            </a:ext>
          </a:extLst>
        </xdr:cNvPr>
        <xdr:cNvSpPr>
          <a:spLocks noChangeShapeType="1"/>
        </xdr:cNvSpPr>
      </xdr:nvSpPr>
      <xdr:spPr bwMode="auto">
        <a:xfrm>
          <a:off x="1828800" y="36856035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1947</xdr:row>
      <xdr:rowOff>0</xdr:rowOff>
    </xdr:from>
    <xdr:to>
      <xdr:col>1</xdr:col>
      <xdr:colOff>3268980</xdr:colOff>
      <xdr:row>1947</xdr:row>
      <xdr:rowOff>0</xdr:rowOff>
    </xdr:to>
    <xdr:sp macro="" textlink="">
      <xdr:nvSpPr>
        <xdr:cNvPr id="35109" name="Line 317">
          <a:extLst>
            <a:ext uri="{FF2B5EF4-FFF2-40B4-BE49-F238E27FC236}">
              <a16:creationId xmlns:a16="http://schemas.microsoft.com/office/drawing/2014/main" id="{4B2E543E-4DDA-4899-90DF-6EFE5A9DA1CC}"/>
            </a:ext>
          </a:extLst>
        </xdr:cNvPr>
        <xdr:cNvSpPr>
          <a:spLocks noChangeShapeType="1"/>
        </xdr:cNvSpPr>
      </xdr:nvSpPr>
      <xdr:spPr bwMode="auto">
        <a:xfrm>
          <a:off x="1882140" y="36856035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1947</xdr:row>
      <xdr:rowOff>0</xdr:rowOff>
    </xdr:from>
    <xdr:to>
      <xdr:col>1</xdr:col>
      <xdr:colOff>3265170</xdr:colOff>
      <xdr:row>1947</xdr:row>
      <xdr:rowOff>0</xdr:rowOff>
    </xdr:to>
    <xdr:sp macro="" textlink="">
      <xdr:nvSpPr>
        <xdr:cNvPr id="35110" name="Line 318">
          <a:extLst>
            <a:ext uri="{FF2B5EF4-FFF2-40B4-BE49-F238E27FC236}">
              <a16:creationId xmlns:a16="http://schemas.microsoft.com/office/drawing/2014/main" id="{3F4D304C-2B87-4E14-B509-ACFCB830D73C}"/>
            </a:ext>
          </a:extLst>
        </xdr:cNvPr>
        <xdr:cNvSpPr>
          <a:spLocks noChangeShapeType="1"/>
        </xdr:cNvSpPr>
      </xdr:nvSpPr>
      <xdr:spPr bwMode="auto">
        <a:xfrm>
          <a:off x="1798320" y="36856035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1947</xdr:row>
      <xdr:rowOff>0</xdr:rowOff>
    </xdr:from>
    <xdr:to>
      <xdr:col>1</xdr:col>
      <xdr:colOff>3265170</xdr:colOff>
      <xdr:row>1947</xdr:row>
      <xdr:rowOff>0</xdr:rowOff>
    </xdr:to>
    <xdr:sp macro="" textlink="">
      <xdr:nvSpPr>
        <xdr:cNvPr id="35111" name="Line 319">
          <a:extLst>
            <a:ext uri="{FF2B5EF4-FFF2-40B4-BE49-F238E27FC236}">
              <a16:creationId xmlns:a16="http://schemas.microsoft.com/office/drawing/2014/main" id="{83BD8C5A-433A-41CE-9388-B1ADEF079C46}"/>
            </a:ext>
          </a:extLst>
        </xdr:cNvPr>
        <xdr:cNvSpPr>
          <a:spLocks noChangeShapeType="1"/>
        </xdr:cNvSpPr>
      </xdr:nvSpPr>
      <xdr:spPr bwMode="auto">
        <a:xfrm>
          <a:off x="1828800" y="36856035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1653540</xdr:colOff>
      <xdr:row>1947</xdr:row>
      <xdr:rowOff>0</xdr:rowOff>
    </xdr:from>
    <xdr:to>
      <xdr:col>1</xdr:col>
      <xdr:colOff>3265170</xdr:colOff>
      <xdr:row>1947</xdr:row>
      <xdr:rowOff>0</xdr:rowOff>
    </xdr:to>
    <xdr:sp macro="" textlink="">
      <xdr:nvSpPr>
        <xdr:cNvPr id="35112" name="Line 320">
          <a:extLst>
            <a:ext uri="{FF2B5EF4-FFF2-40B4-BE49-F238E27FC236}">
              <a16:creationId xmlns:a16="http://schemas.microsoft.com/office/drawing/2014/main" id="{8764F77D-E00E-4003-AD69-40172D0C9C38}"/>
            </a:ext>
          </a:extLst>
        </xdr:cNvPr>
        <xdr:cNvSpPr>
          <a:spLocks noChangeShapeType="1"/>
        </xdr:cNvSpPr>
      </xdr:nvSpPr>
      <xdr:spPr bwMode="auto">
        <a:xfrm>
          <a:off x="2004060" y="368560350"/>
          <a:ext cx="161163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1325880</xdr:colOff>
      <xdr:row>298</xdr:row>
      <xdr:rowOff>0</xdr:rowOff>
    </xdr:from>
    <xdr:to>
      <xdr:col>1</xdr:col>
      <xdr:colOff>3124200</xdr:colOff>
      <xdr:row>298</xdr:row>
      <xdr:rowOff>0</xdr:rowOff>
    </xdr:to>
    <xdr:sp macro="" textlink="">
      <xdr:nvSpPr>
        <xdr:cNvPr id="35113" name="Line 77">
          <a:extLst>
            <a:ext uri="{FF2B5EF4-FFF2-40B4-BE49-F238E27FC236}">
              <a16:creationId xmlns:a16="http://schemas.microsoft.com/office/drawing/2014/main" id="{26BBDA2A-B762-4EA7-8172-E9F688CB6B53}"/>
            </a:ext>
          </a:extLst>
        </xdr:cNvPr>
        <xdr:cNvSpPr>
          <a:spLocks noChangeShapeType="1"/>
        </xdr:cNvSpPr>
      </xdr:nvSpPr>
      <xdr:spPr bwMode="auto">
        <a:xfrm>
          <a:off x="1676400" y="55831740"/>
          <a:ext cx="179832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1719</xdr:row>
      <xdr:rowOff>0</xdr:rowOff>
    </xdr:from>
    <xdr:to>
      <xdr:col>1</xdr:col>
      <xdr:colOff>3268980</xdr:colOff>
      <xdr:row>1719</xdr:row>
      <xdr:rowOff>0</xdr:rowOff>
    </xdr:to>
    <xdr:sp macro="" textlink="">
      <xdr:nvSpPr>
        <xdr:cNvPr id="35114" name="Line 2">
          <a:extLst>
            <a:ext uri="{FF2B5EF4-FFF2-40B4-BE49-F238E27FC236}">
              <a16:creationId xmlns:a16="http://schemas.microsoft.com/office/drawing/2014/main" id="{11745CD5-AB75-4D98-A6A4-EEE508593BC8}"/>
            </a:ext>
          </a:extLst>
        </xdr:cNvPr>
        <xdr:cNvSpPr>
          <a:spLocks noChangeShapeType="1"/>
        </xdr:cNvSpPr>
      </xdr:nvSpPr>
      <xdr:spPr bwMode="auto">
        <a:xfrm>
          <a:off x="1882140" y="3235756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1719</xdr:row>
      <xdr:rowOff>0</xdr:rowOff>
    </xdr:from>
    <xdr:to>
      <xdr:col>1</xdr:col>
      <xdr:colOff>3265170</xdr:colOff>
      <xdr:row>1719</xdr:row>
      <xdr:rowOff>0</xdr:rowOff>
    </xdr:to>
    <xdr:sp macro="" textlink="">
      <xdr:nvSpPr>
        <xdr:cNvPr id="35115" name="Line 3">
          <a:extLst>
            <a:ext uri="{FF2B5EF4-FFF2-40B4-BE49-F238E27FC236}">
              <a16:creationId xmlns:a16="http://schemas.microsoft.com/office/drawing/2014/main" id="{B4218754-73D0-4EAF-B19A-177D7DF58EC3}"/>
            </a:ext>
          </a:extLst>
        </xdr:cNvPr>
        <xdr:cNvSpPr>
          <a:spLocks noChangeShapeType="1"/>
        </xdr:cNvSpPr>
      </xdr:nvSpPr>
      <xdr:spPr bwMode="auto">
        <a:xfrm>
          <a:off x="1798320" y="3235756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1719</xdr:row>
      <xdr:rowOff>0</xdr:rowOff>
    </xdr:from>
    <xdr:to>
      <xdr:col>1</xdr:col>
      <xdr:colOff>3265170</xdr:colOff>
      <xdr:row>1719</xdr:row>
      <xdr:rowOff>0</xdr:rowOff>
    </xdr:to>
    <xdr:sp macro="" textlink="">
      <xdr:nvSpPr>
        <xdr:cNvPr id="35116" name="Line 4">
          <a:extLst>
            <a:ext uri="{FF2B5EF4-FFF2-40B4-BE49-F238E27FC236}">
              <a16:creationId xmlns:a16="http://schemas.microsoft.com/office/drawing/2014/main" id="{FC4858F4-34C0-4607-BD36-DAA5B97CF326}"/>
            </a:ext>
          </a:extLst>
        </xdr:cNvPr>
        <xdr:cNvSpPr>
          <a:spLocks noChangeShapeType="1"/>
        </xdr:cNvSpPr>
      </xdr:nvSpPr>
      <xdr:spPr bwMode="auto">
        <a:xfrm>
          <a:off x="1828800" y="3235756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1719</xdr:row>
      <xdr:rowOff>0</xdr:rowOff>
    </xdr:from>
    <xdr:to>
      <xdr:col>1</xdr:col>
      <xdr:colOff>3268980</xdr:colOff>
      <xdr:row>1719</xdr:row>
      <xdr:rowOff>0</xdr:rowOff>
    </xdr:to>
    <xdr:sp macro="" textlink="">
      <xdr:nvSpPr>
        <xdr:cNvPr id="35117" name="Line 5">
          <a:extLst>
            <a:ext uri="{FF2B5EF4-FFF2-40B4-BE49-F238E27FC236}">
              <a16:creationId xmlns:a16="http://schemas.microsoft.com/office/drawing/2014/main" id="{7D09C63D-E78B-4C64-9AE3-4F02449EA9EC}"/>
            </a:ext>
          </a:extLst>
        </xdr:cNvPr>
        <xdr:cNvSpPr>
          <a:spLocks noChangeShapeType="1"/>
        </xdr:cNvSpPr>
      </xdr:nvSpPr>
      <xdr:spPr bwMode="auto">
        <a:xfrm>
          <a:off x="1882140" y="3235756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1719</xdr:row>
      <xdr:rowOff>0</xdr:rowOff>
    </xdr:from>
    <xdr:to>
      <xdr:col>1</xdr:col>
      <xdr:colOff>3265170</xdr:colOff>
      <xdr:row>1719</xdr:row>
      <xdr:rowOff>0</xdr:rowOff>
    </xdr:to>
    <xdr:sp macro="" textlink="">
      <xdr:nvSpPr>
        <xdr:cNvPr id="35118" name="Line 6">
          <a:extLst>
            <a:ext uri="{FF2B5EF4-FFF2-40B4-BE49-F238E27FC236}">
              <a16:creationId xmlns:a16="http://schemas.microsoft.com/office/drawing/2014/main" id="{D3AA7FC8-0968-49E0-ACC3-0B3DC7E195DA}"/>
            </a:ext>
          </a:extLst>
        </xdr:cNvPr>
        <xdr:cNvSpPr>
          <a:spLocks noChangeShapeType="1"/>
        </xdr:cNvSpPr>
      </xdr:nvSpPr>
      <xdr:spPr bwMode="auto">
        <a:xfrm>
          <a:off x="1798320" y="3235756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1719</xdr:row>
      <xdr:rowOff>0</xdr:rowOff>
    </xdr:from>
    <xdr:to>
      <xdr:col>1</xdr:col>
      <xdr:colOff>3265170</xdr:colOff>
      <xdr:row>1719</xdr:row>
      <xdr:rowOff>0</xdr:rowOff>
    </xdr:to>
    <xdr:sp macro="" textlink="">
      <xdr:nvSpPr>
        <xdr:cNvPr id="35119" name="Line 7">
          <a:extLst>
            <a:ext uri="{FF2B5EF4-FFF2-40B4-BE49-F238E27FC236}">
              <a16:creationId xmlns:a16="http://schemas.microsoft.com/office/drawing/2014/main" id="{AF20916B-91A2-4B68-A27A-E1F7795B3340}"/>
            </a:ext>
          </a:extLst>
        </xdr:cNvPr>
        <xdr:cNvSpPr>
          <a:spLocks noChangeShapeType="1"/>
        </xdr:cNvSpPr>
      </xdr:nvSpPr>
      <xdr:spPr bwMode="auto">
        <a:xfrm>
          <a:off x="1828800" y="3235756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1719</xdr:row>
      <xdr:rowOff>0</xdr:rowOff>
    </xdr:from>
    <xdr:to>
      <xdr:col>1</xdr:col>
      <xdr:colOff>3268980</xdr:colOff>
      <xdr:row>1719</xdr:row>
      <xdr:rowOff>0</xdr:rowOff>
    </xdr:to>
    <xdr:sp macro="" textlink="">
      <xdr:nvSpPr>
        <xdr:cNvPr id="35120" name="Line 8">
          <a:extLst>
            <a:ext uri="{FF2B5EF4-FFF2-40B4-BE49-F238E27FC236}">
              <a16:creationId xmlns:a16="http://schemas.microsoft.com/office/drawing/2014/main" id="{40672EF6-6DB1-4AE3-BA8D-60D4D78E0353}"/>
            </a:ext>
          </a:extLst>
        </xdr:cNvPr>
        <xdr:cNvSpPr>
          <a:spLocks noChangeShapeType="1"/>
        </xdr:cNvSpPr>
      </xdr:nvSpPr>
      <xdr:spPr bwMode="auto">
        <a:xfrm>
          <a:off x="1882140" y="3235756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1719</xdr:row>
      <xdr:rowOff>0</xdr:rowOff>
    </xdr:from>
    <xdr:to>
      <xdr:col>1</xdr:col>
      <xdr:colOff>3265170</xdr:colOff>
      <xdr:row>1719</xdr:row>
      <xdr:rowOff>0</xdr:rowOff>
    </xdr:to>
    <xdr:sp macro="" textlink="">
      <xdr:nvSpPr>
        <xdr:cNvPr id="35121" name="Line 9">
          <a:extLst>
            <a:ext uri="{FF2B5EF4-FFF2-40B4-BE49-F238E27FC236}">
              <a16:creationId xmlns:a16="http://schemas.microsoft.com/office/drawing/2014/main" id="{E0588278-4AC0-4BCD-B46C-0E323AF21B67}"/>
            </a:ext>
          </a:extLst>
        </xdr:cNvPr>
        <xdr:cNvSpPr>
          <a:spLocks noChangeShapeType="1"/>
        </xdr:cNvSpPr>
      </xdr:nvSpPr>
      <xdr:spPr bwMode="auto">
        <a:xfrm>
          <a:off x="1798320" y="3235756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1719</xdr:row>
      <xdr:rowOff>0</xdr:rowOff>
    </xdr:from>
    <xdr:to>
      <xdr:col>1</xdr:col>
      <xdr:colOff>3265170</xdr:colOff>
      <xdr:row>1719</xdr:row>
      <xdr:rowOff>0</xdr:rowOff>
    </xdr:to>
    <xdr:sp macro="" textlink="">
      <xdr:nvSpPr>
        <xdr:cNvPr id="35122" name="Line 10">
          <a:extLst>
            <a:ext uri="{FF2B5EF4-FFF2-40B4-BE49-F238E27FC236}">
              <a16:creationId xmlns:a16="http://schemas.microsoft.com/office/drawing/2014/main" id="{29B7B724-3D72-4CE6-A860-C8DF1AEC007C}"/>
            </a:ext>
          </a:extLst>
        </xdr:cNvPr>
        <xdr:cNvSpPr>
          <a:spLocks noChangeShapeType="1"/>
        </xdr:cNvSpPr>
      </xdr:nvSpPr>
      <xdr:spPr bwMode="auto">
        <a:xfrm>
          <a:off x="1828800" y="3235756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1719</xdr:row>
      <xdr:rowOff>0</xdr:rowOff>
    </xdr:from>
    <xdr:to>
      <xdr:col>1</xdr:col>
      <xdr:colOff>3268980</xdr:colOff>
      <xdr:row>1719</xdr:row>
      <xdr:rowOff>0</xdr:rowOff>
    </xdr:to>
    <xdr:sp macro="" textlink="">
      <xdr:nvSpPr>
        <xdr:cNvPr id="35123" name="Line 11">
          <a:extLst>
            <a:ext uri="{FF2B5EF4-FFF2-40B4-BE49-F238E27FC236}">
              <a16:creationId xmlns:a16="http://schemas.microsoft.com/office/drawing/2014/main" id="{C4C11F8F-BF29-4A1B-A33C-55420D5363D5}"/>
            </a:ext>
          </a:extLst>
        </xdr:cNvPr>
        <xdr:cNvSpPr>
          <a:spLocks noChangeShapeType="1"/>
        </xdr:cNvSpPr>
      </xdr:nvSpPr>
      <xdr:spPr bwMode="auto">
        <a:xfrm>
          <a:off x="1882140" y="3235756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1719</xdr:row>
      <xdr:rowOff>0</xdr:rowOff>
    </xdr:from>
    <xdr:to>
      <xdr:col>1</xdr:col>
      <xdr:colOff>3265170</xdr:colOff>
      <xdr:row>1719</xdr:row>
      <xdr:rowOff>0</xdr:rowOff>
    </xdr:to>
    <xdr:sp macro="" textlink="">
      <xdr:nvSpPr>
        <xdr:cNvPr id="35124" name="Line 12">
          <a:extLst>
            <a:ext uri="{FF2B5EF4-FFF2-40B4-BE49-F238E27FC236}">
              <a16:creationId xmlns:a16="http://schemas.microsoft.com/office/drawing/2014/main" id="{3047817C-3C58-484D-908F-BC4C66C14250}"/>
            </a:ext>
          </a:extLst>
        </xdr:cNvPr>
        <xdr:cNvSpPr>
          <a:spLocks noChangeShapeType="1"/>
        </xdr:cNvSpPr>
      </xdr:nvSpPr>
      <xdr:spPr bwMode="auto">
        <a:xfrm>
          <a:off x="1798320" y="3235756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1719</xdr:row>
      <xdr:rowOff>0</xdr:rowOff>
    </xdr:from>
    <xdr:to>
      <xdr:col>1</xdr:col>
      <xdr:colOff>3265170</xdr:colOff>
      <xdr:row>1719</xdr:row>
      <xdr:rowOff>0</xdr:rowOff>
    </xdr:to>
    <xdr:sp macro="" textlink="">
      <xdr:nvSpPr>
        <xdr:cNvPr id="35125" name="Line 13">
          <a:extLst>
            <a:ext uri="{FF2B5EF4-FFF2-40B4-BE49-F238E27FC236}">
              <a16:creationId xmlns:a16="http://schemas.microsoft.com/office/drawing/2014/main" id="{FD49BE3B-1BA8-4F16-9DB4-3468CAAE3659}"/>
            </a:ext>
          </a:extLst>
        </xdr:cNvPr>
        <xdr:cNvSpPr>
          <a:spLocks noChangeShapeType="1"/>
        </xdr:cNvSpPr>
      </xdr:nvSpPr>
      <xdr:spPr bwMode="auto">
        <a:xfrm>
          <a:off x="1828800" y="3235756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1653540</xdr:colOff>
      <xdr:row>1719</xdr:row>
      <xdr:rowOff>0</xdr:rowOff>
    </xdr:from>
    <xdr:to>
      <xdr:col>1</xdr:col>
      <xdr:colOff>3265170</xdr:colOff>
      <xdr:row>1719</xdr:row>
      <xdr:rowOff>0</xdr:rowOff>
    </xdr:to>
    <xdr:sp macro="" textlink="">
      <xdr:nvSpPr>
        <xdr:cNvPr id="35126" name="Line 20">
          <a:extLst>
            <a:ext uri="{FF2B5EF4-FFF2-40B4-BE49-F238E27FC236}">
              <a16:creationId xmlns:a16="http://schemas.microsoft.com/office/drawing/2014/main" id="{24EB1AFC-A6E2-4E6E-9126-A9FD8F0C6F2C}"/>
            </a:ext>
          </a:extLst>
        </xdr:cNvPr>
        <xdr:cNvSpPr>
          <a:spLocks noChangeShapeType="1"/>
        </xdr:cNvSpPr>
      </xdr:nvSpPr>
      <xdr:spPr bwMode="auto">
        <a:xfrm>
          <a:off x="2004060" y="323575680"/>
          <a:ext cx="161163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1719</xdr:row>
      <xdr:rowOff>0</xdr:rowOff>
    </xdr:from>
    <xdr:to>
      <xdr:col>1</xdr:col>
      <xdr:colOff>3268980</xdr:colOff>
      <xdr:row>1719</xdr:row>
      <xdr:rowOff>0</xdr:rowOff>
    </xdr:to>
    <xdr:sp macro="" textlink="">
      <xdr:nvSpPr>
        <xdr:cNvPr id="35127" name="Line 148">
          <a:extLst>
            <a:ext uri="{FF2B5EF4-FFF2-40B4-BE49-F238E27FC236}">
              <a16:creationId xmlns:a16="http://schemas.microsoft.com/office/drawing/2014/main" id="{1DA8AA68-22F5-40FA-8C04-611D850C9C32}"/>
            </a:ext>
          </a:extLst>
        </xdr:cNvPr>
        <xdr:cNvSpPr>
          <a:spLocks noChangeShapeType="1"/>
        </xdr:cNvSpPr>
      </xdr:nvSpPr>
      <xdr:spPr bwMode="auto">
        <a:xfrm>
          <a:off x="1882140" y="3235756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1719</xdr:row>
      <xdr:rowOff>0</xdr:rowOff>
    </xdr:from>
    <xdr:to>
      <xdr:col>1</xdr:col>
      <xdr:colOff>3265170</xdr:colOff>
      <xdr:row>1719</xdr:row>
      <xdr:rowOff>0</xdr:rowOff>
    </xdr:to>
    <xdr:sp macro="" textlink="">
      <xdr:nvSpPr>
        <xdr:cNvPr id="35128" name="Line 149">
          <a:extLst>
            <a:ext uri="{FF2B5EF4-FFF2-40B4-BE49-F238E27FC236}">
              <a16:creationId xmlns:a16="http://schemas.microsoft.com/office/drawing/2014/main" id="{F35AEEBC-8775-4E6E-AE79-15F55FC9110F}"/>
            </a:ext>
          </a:extLst>
        </xdr:cNvPr>
        <xdr:cNvSpPr>
          <a:spLocks noChangeShapeType="1"/>
        </xdr:cNvSpPr>
      </xdr:nvSpPr>
      <xdr:spPr bwMode="auto">
        <a:xfrm>
          <a:off x="1798320" y="3235756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1719</xdr:row>
      <xdr:rowOff>0</xdr:rowOff>
    </xdr:from>
    <xdr:to>
      <xdr:col>1</xdr:col>
      <xdr:colOff>3265170</xdr:colOff>
      <xdr:row>1719</xdr:row>
      <xdr:rowOff>0</xdr:rowOff>
    </xdr:to>
    <xdr:sp macro="" textlink="">
      <xdr:nvSpPr>
        <xdr:cNvPr id="35129" name="Line 150">
          <a:extLst>
            <a:ext uri="{FF2B5EF4-FFF2-40B4-BE49-F238E27FC236}">
              <a16:creationId xmlns:a16="http://schemas.microsoft.com/office/drawing/2014/main" id="{10A53F0D-90B7-4FDB-9EC0-48768C9982C1}"/>
            </a:ext>
          </a:extLst>
        </xdr:cNvPr>
        <xdr:cNvSpPr>
          <a:spLocks noChangeShapeType="1"/>
        </xdr:cNvSpPr>
      </xdr:nvSpPr>
      <xdr:spPr bwMode="auto">
        <a:xfrm>
          <a:off x="1828800" y="3235756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1719</xdr:row>
      <xdr:rowOff>0</xdr:rowOff>
    </xdr:from>
    <xdr:to>
      <xdr:col>1</xdr:col>
      <xdr:colOff>3268980</xdr:colOff>
      <xdr:row>1719</xdr:row>
      <xdr:rowOff>0</xdr:rowOff>
    </xdr:to>
    <xdr:sp macro="" textlink="">
      <xdr:nvSpPr>
        <xdr:cNvPr id="35130" name="Line 151">
          <a:extLst>
            <a:ext uri="{FF2B5EF4-FFF2-40B4-BE49-F238E27FC236}">
              <a16:creationId xmlns:a16="http://schemas.microsoft.com/office/drawing/2014/main" id="{0C0AF4BD-5ACF-45F7-89C4-91240EA2074C}"/>
            </a:ext>
          </a:extLst>
        </xdr:cNvPr>
        <xdr:cNvSpPr>
          <a:spLocks noChangeShapeType="1"/>
        </xdr:cNvSpPr>
      </xdr:nvSpPr>
      <xdr:spPr bwMode="auto">
        <a:xfrm>
          <a:off x="1882140" y="3235756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1719</xdr:row>
      <xdr:rowOff>0</xdr:rowOff>
    </xdr:from>
    <xdr:to>
      <xdr:col>1</xdr:col>
      <xdr:colOff>3265170</xdr:colOff>
      <xdr:row>1719</xdr:row>
      <xdr:rowOff>0</xdr:rowOff>
    </xdr:to>
    <xdr:sp macro="" textlink="">
      <xdr:nvSpPr>
        <xdr:cNvPr id="35131" name="Line 152">
          <a:extLst>
            <a:ext uri="{FF2B5EF4-FFF2-40B4-BE49-F238E27FC236}">
              <a16:creationId xmlns:a16="http://schemas.microsoft.com/office/drawing/2014/main" id="{DA85EB4D-FFE8-4F2E-8EFB-16825FF9F20F}"/>
            </a:ext>
          </a:extLst>
        </xdr:cNvPr>
        <xdr:cNvSpPr>
          <a:spLocks noChangeShapeType="1"/>
        </xdr:cNvSpPr>
      </xdr:nvSpPr>
      <xdr:spPr bwMode="auto">
        <a:xfrm>
          <a:off x="1798320" y="3235756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1719</xdr:row>
      <xdr:rowOff>0</xdr:rowOff>
    </xdr:from>
    <xdr:to>
      <xdr:col>1</xdr:col>
      <xdr:colOff>3265170</xdr:colOff>
      <xdr:row>1719</xdr:row>
      <xdr:rowOff>0</xdr:rowOff>
    </xdr:to>
    <xdr:sp macro="" textlink="">
      <xdr:nvSpPr>
        <xdr:cNvPr id="35132" name="Line 153">
          <a:extLst>
            <a:ext uri="{FF2B5EF4-FFF2-40B4-BE49-F238E27FC236}">
              <a16:creationId xmlns:a16="http://schemas.microsoft.com/office/drawing/2014/main" id="{FD5BE5C2-F479-48C8-AF8C-DB7C73DDDEF9}"/>
            </a:ext>
          </a:extLst>
        </xdr:cNvPr>
        <xdr:cNvSpPr>
          <a:spLocks noChangeShapeType="1"/>
        </xdr:cNvSpPr>
      </xdr:nvSpPr>
      <xdr:spPr bwMode="auto">
        <a:xfrm>
          <a:off x="1828800" y="3235756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1719</xdr:row>
      <xdr:rowOff>0</xdr:rowOff>
    </xdr:from>
    <xdr:to>
      <xdr:col>1</xdr:col>
      <xdr:colOff>3268980</xdr:colOff>
      <xdr:row>1719</xdr:row>
      <xdr:rowOff>0</xdr:rowOff>
    </xdr:to>
    <xdr:sp macro="" textlink="">
      <xdr:nvSpPr>
        <xdr:cNvPr id="35133" name="Line 154">
          <a:extLst>
            <a:ext uri="{FF2B5EF4-FFF2-40B4-BE49-F238E27FC236}">
              <a16:creationId xmlns:a16="http://schemas.microsoft.com/office/drawing/2014/main" id="{24BAA819-F9A2-4E1D-B50F-8E915113A2CE}"/>
            </a:ext>
          </a:extLst>
        </xdr:cNvPr>
        <xdr:cNvSpPr>
          <a:spLocks noChangeShapeType="1"/>
        </xdr:cNvSpPr>
      </xdr:nvSpPr>
      <xdr:spPr bwMode="auto">
        <a:xfrm>
          <a:off x="1882140" y="3235756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1719</xdr:row>
      <xdr:rowOff>0</xdr:rowOff>
    </xdr:from>
    <xdr:to>
      <xdr:col>1</xdr:col>
      <xdr:colOff>3265170</xdr:colOff>
      <xdr:row>1719</xdr:row>
      <xdr:rowOff>0</xdr:rowOff>
    </xdr:to>
    <xdr:sp macro="" textlink="">
      <xdr:nvSpPr>
        <xdr:cNvPr id="35134" name="Line 155">
          <a:extLst>
            <a:ext uri="{FF2B5EF4-FFF2-40B4-BE49-F238E27FC236}">
              <a16:creationId xmlns:a16="http://schemas.microsoft.com/office/drawing/2014/main" id="{4C01B0C3-55CE-410F-ACD8-F43D6B23A098}"/>
            </a:ext>
          </a:extLst>
        </xdr:cNvPr>
        <xdr:cNvSpPr>
          <a:spLocks noChangeShapeType="1"/>
        </xdr:cNvSpPr>
      </xdr:nvSpPr>
      <xdr:spPr bwMode="auto">
        <a:xfrm>
          <a:off x="1798320" y="3235756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1719</xdr:row>
      <xdr:rowOff>0</xdr:rowOff>
    </xdr:from>
    <xdr:to>
      <xdr:col>1</xdr:col>
      <xdr:colOff>3265170</xdr:colOff>
      <xdr:row>1719</xdr:row>
      <xdr:rowOff>0</xdr:rowOff>
    </xdr:to>
    <xdr:sp macro="" textlink="">
      <xdr:nvSpPr>
        <xdr:cNvPr id="35135" name="Line 156">
          <a:extLst>
            <a:ext uri="{FF2B5EF4-FFF2-40B4-BE49-F238E27FC236}">
              <a16:creationId xmlns:a16="http://schemas.microsoft.com/office/drawing/2014/main" id="{79A039F5-6706-468F-8240-F6B4604A4A1C}"/>
            </a:ext>
          </a:extLst>
        </xdr:cNvPr>
        <xdr:cNvSpPr>
          <a:spLocks noChangeShapeType="1"/>
        </xdr:cNvSpPr>
      </xdr:nvSpPr>
      <xdr:spPr bwMode="auto">
        <a:xfrm>
          <a:off x="1828800" y="3235756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1531620</xdr:colOff>
      <xdr:row>1719</xdr:row>
      <xdr:rowOff>0</xdr:rowOff>
    </xdr:from>
    <xdr:to>
      <xdr:col>1</xdr:col>
      <xdr:colOff>3268980</xdr:colOff>
      <xdr:row>1719</xdr:row>
      <xdr:rowOff>0</xdr:rowOff>
    </xdr:to>
    <xdr:sp macro="" textlink="">
      <xdr:nvSpPr>
        <xdr:cNvPr id="35136" name="Line 157">
          <a:extLst>
            <a:ext uri="{FF2B5EF4-FFF2-40B4-BE49-F238E27FC236}">
              <a16:creationId xmlns:a16="http://schemas.microsoft.com/office/drawing/2014/main" id="{078FB6CB-6A16-4CDC-8229-8E55C6FB303E}"/>
            </a:ext>
          </a:extLst>
        </xdr:cNvPr>
        <xdr:cNvSpPr>
          <a:spLocks noChangeShapeType="1"/>
        </xdr:cNvSpPr>
      </xdr:nvSpPr>
      <xdr:spPr bwMode="auto">
        <a:xfrm>
          <a:off x="1882140" y="323575680"/>
          <a:ext cx="17373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1447800</xdr:colOff>
      <xdr:row>1719</xdr:row>
      <xdr:rowOff>0</xdr:rowOff>
    </xdr:from>
    <xdr:to>
      <xdr:col>1</xdr:col>
      <xdr:colOff>3265170</xdr:colOff>
      <xdr:row>1719</xdr:row>
      <xdr:rowOff>0</xdr:rowOff>
    </xdr:to>
    <xdr:sp macro="" textlink="">
      <xdr:nvSpPr>
        <xdr:cNvPr id="35137" name="Line 158">
          <a:extLst>
            <a:ext uri="{FF2B5EF4-FFF2-40B4-BE49-F238E27FC236}">
              <a16:creationId xmlns:a16="http://schemas.microsoft.com/office/drawing/2014/main" id="{0CC6B8F4-C47A-4BA3-A4A9-6153DF91C814}"/>
            </a:ext>
          </a:extLst>
        </xdr:cNvPr>
        <xdr:cNvSpPr>
          <a:spLocks noChangeShapeType="1"/>
        </xdr:cNvSpPr>
      </xdr:nvSpPr>
      <xdr:spPr bwMode="auto">
        <a:xfrm>
          <a:off x="1798320" y="323575680"/>
          <a:ext cx="18173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1478280</xdr:colOff>
      <xdr:row>1719</xdr:row>
      <xdr:rowOff>0</xdr:rowOff>
    </xdr:from>
    <xdr:to>
      <xdr:col>1</xdr:col>
      <xdr:colOff>3265170</xdr:colOff>
      <xdr:row>1719</xdr:row>
      <xdr:rowOff>0</xdr:rowOff>
    </xdr:to>
    <xdr:sp macro="" textlink="">
      <xdr:nvSpPr>
        <xdr:cNvPr id="35138" name="Line 159">
          <a:extLst>
            <a:ext uri="{FF2B5EF4-FFF2-40B4-BE49-F238E27FC236}">
              <a16:creationId xmlns:a16="http://schemas.microsoft.com/office/drawing/2014/main" id="{1A29474A-C892-4C67-8D6A-6784EA97DD43}"/>
            </a:ext>
          </a:extLst>
        </xdr:cNvPr>
        <xdr:cNvSpPr>
          <a:spLocks noChangeShapeType="1"/>
        </xdr:cNvSpPr>
      </xdr:nvSpPr>
      <xdr:spPr bwMode="auto">
        <a:xfrm>
          <a:off x="1828800" y="323575680"/>
          <a:ext cx="17868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1653540</xdr:colOff>
      <xdr:row>1719</xdr:row>
      <xdr:rowOff>0</xdr:rowOff>
    </xdr:from>
    <xdr:to>
      <xdr:col>1</xdr:col>
      <xdr:colOff>3265170</xdr:colOff>
      <xdr:row>1719</xdr:row>
      <xdr:rowOff>0</xdr:rowOff>
    </xdr:to>
    <xdr:sp macro="" textlink="">
      <xdr:nvSpPr>
        <xdr:cNvPr id="35139" name="Line 166">
          <a:extLst>
            <a:ext uri="{FF2B5EF4-FFF2-40B4-BE49-F238E27FC236}">
              <a16:creationId xmlns:a16="http://schemas.microsoft.com/office/drawing/2014/main" id="{3464397D-0610-4486-9685-69F1C617F3E8}"/>
            </a:ext>
          </a:extLst>
        </xdr:cNvPr>
        <xdr:cNvSpPr>
          <a:spLocks noChangeShapeType="1"/>
        </xdr:cNvSpPr>
      </xdr:nvSpPr>
      <xdr:spPr bwMode="auto">
        <a:xfrm>
          <a:off x="2004060" y="323575680"/>
          <a:ext cx="161163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view="pageBreakPreview" topLeftCell="A20" zoomScaleNormal="100" zoomScaleSheetLayoutView="100" workbookViewId="0">
      <selection activeCell="F27" sqref="F27"/>
    </sheetView>
  </sheetViews>
  <sheetFormatPr defaultRowHeight="14.4"/>
  <sheetData>
    <row r="1" spans="1:11" ht="15">
      <c r="A1" s="949"/>
    </row>
    <row r="3" spans="1:11" ht="17.7">
      <c r="A3" s="950"/>
    </row>
    <row r="4" spans="1:11" ht="17.7">
      <c r="A4" s="950"/>
    </row>
    <row r="5" spans="1:11" ht="17.7">
      <c r="A5" s="950"/>
    </row>
    <row r="6" spans="1:11" ht="17.7">
      <c r="A6" s="950"/>
    </row>
    <row r="7" spans="1:11" ht="17.7">
      <c r="A7" s="950"/>
    </row>
    <row r="8" spans="1:11" ht="17.7">
      <c r="A8" s="950"/>
    </row>
    <row r="9" spans="1:11">
      <c r="A9" s="970" t="s">
        <v>2357</v>
      </c>
      <c r="B9" s="970"/>
      <c r="C9" s="970"/>
      <c r="D9" s="970"/>
      <c r="E9" s="970"/>
      <c r="F9" s="970"/>
      <c r="G9" s="970"/>
      <c r="H9" s="970"/>
      <c r="I9" s="970"/>
      <c r="J9" s="970"/>
      <c r="K9" s="970"/>
    </row>
    <row r="10" spans="1:11" ht="17.399999999999999">
      <c r="A10" s="951"/>
    </row>
    <row r="11" spans="1:11" ht="17.7">
      <c r="A11" s="971" t="s">
        <v>2358</v>
      </c>
      <c r="B11" s="971"/>
      <c r="C11" s="971"/>
      <c r="D11" s="971"/>
      <c r="E11" s="971"/>
      <c r="F11" s="971"/>
      <c r="G11" s="971"/>
      <c r="H11" s="971"/>
      <c r="I11" s="971"/>
      <c r="J11" s="971"/>
    </row>
    <row r="12" spans="1:11" ht="17.7">
      <c r="A12" s="952"/>
      <c r="B12" s="952"/>
      <c r="C12" s="952"/>
      <c r="D12" s="952"/>
      <c r="E12" s="952"/>
      <c r="F12" s="952"/>
      <c r="G12" s="952"/>
      <c r="H12" s="952"/>
      <c r="I12" s="952"/>
      <c r="J12" s="952"/>
    </row>
    <row r="13" spans="1:11" ht="17.7">
      <c r="A13" s="952"/>
    </row>
    <row r="14" spans="1:11" ht="20.100000000000001">
      <c r="A14" s="968" t="s">
        <v>2359</v>
      </c>
      <c r="B14" s="968"/>
      <c r="C14" s="968"/>
      <c r="D14" s="968"/>
      <c r="E14" s="968"/>
      <c r="F14" s="968"/>
      <c r="G14" s="968"/>
      <c r="H14" s="968"/>
      <c r="I14" s="968"/>
      <c r="J14" s="968"/>
      <c r="K14" s="953"/>
    </row>
    <row r="15" spans="1:11" ht="20.100000000000001">
      <c r="A15" s="967"/>
      <c r="B15" s="967"/>
      <c r="C15" s="967"/>
      <c r="D15" s="967"/>
      <c r="E15" s="967"/>
      <c r="F15" s="967"/>
      <c r="G15" s="967"/>
      <c r="H15" s="967"/>
      <c r="I15" s="967"/>
      <c r="J15" s="967"/>
      <c r="K15" s="953"/>
    </row>
    <row r="16" spans="1:11" ht="17.399999999999999">
      <c r="A16" s="951"/>
    </row>
    <row r="17" spans="1:11" ht="20.100000000000001">
      <c r="A17" s="969" t="s">
        <v>2360</v>
      </c>
      <c r="B17" s="969"/>
      <c r="C17" s="969"/>
      <c r="D17" s="969"/>
      <c r="E17" s="969"/>
      <c r="F17" s="969"/>
      <c r="G17" s="969"/>
      <c r="H17" s="969"/>
      <c r="I17" s="969"/>
      <c r="J17" s="969"/>
      <c r="K17" s="969"/>
    </row>
    <row r="18" spans="1:11" ht="20.100000000000001">
      <c r="A18" s="954" t="s">
        <v>2361</v>
      </c>
    </row>
    <row r="19" spans="1:11" ht="20.100000000000001">
      <c r="A19" s="954"/>
    </row>
    <row r="20" spans="1:11" ht="20.100000000000001">
      <c r="A20" s="969" t="s">
        <v>2362</v>
      </c>
      <c r="B20" s="969"/>
      <c r="C20" s="969"/>
      <c r="D20" s="969"/>
      <c r="E20" s="969"/>
      <c r="F20" s="969"/>
      <c r="G20" s="969"/>
      <c r="H20" s="969"/>
      <c r="I20" s="969"/>
      <c r="J20" s="969"/>
      <c r="K20" s="969"/>
    </row>
    <row r="21" spans="1:11" ht="20.100000000000001">
      <c r="A21" s="859"/>
    </row>
    <row r="22" spans="1:11" ht="20.100000000000001">
      <c r="A22" s="969" t="s">
        <v>2363</v>
      </c>
      <c r="B22" s="969"/>
      <c r="C22" s="969"/>
      <c r="D22" s="969"/>
      <c r="E22" s="969"/>
      <c r="F22" s="969"/>
      <c r="G22" s="969"/>
      <c r="H22" s="969"/>
      <c r="I22" s="969"/>
      <c r="J22" s="969"/>
      <c r="K22" s="969"/>
    </row>
    <row r="23" spans="1:11" ht="20.100000000000001">
      <c r="A23" s="859"/>
      <c r="B23" s="859"/>
      <c r="C23" s="859"/>
      <c r="D23" s="859"/>
      <c r="E23" s="859"/>
      <c r="F23" s="859"/>
      <c r="G23" s="859"/>
      <c r="H23" s="859"/>
      <c r="I23" s="859"/>
      <c r="J23" s="859"/>
      <c r="K23" s="859"/>
    </row>
    <row r="24" spans="1:11" ht="78.75" customHeight="1">
      <c r="A24" s="968" t="s">
        <v>2390</v>
      </c>
      <c r="B24" s="968"/>
      <c r="C24" s="968"/>
      <c r="D24" s="968"/>
      <c r="E24" s="968"/>
      <c r="F24" s="968"/>
      <c r="G24" s="968"/>
      <c r="H24" s="968"/>
      <c r="I24" s="968"/>
      <c r="J24" s="968"/>
      <c r="K24" s="968"/>
    </row>
    <row r="25" spans="1:11" ht="25.2">
      <c r="A25" s="955"/>
    </row>
    <row r="26" spans="1:11" ht="20.100000000000001">
      <c r="A26" s="969" t="s">
        <v>2364</v>
      </c>
      <c r="B26" s="969"/>
      <c r="C26" s="969"/>
      <c r="D26" s="969"/>
      <c r="E26" s="969"/>
      <c r="F26" s="969"/>
      <c r="G26" s="969"/>
      <c r="H26" s="969"/>
      <c r="I26" s="969"/>
      <c r="J26" s="969"/>
      <c r="K26" s="969"/>
    </row>
    <row r="27" spans="1:11" ht="20.100000000000001">
      <c r="A27" s="859"/>
      <c r="B27" s="859"/>
      <c r="C27" s="859"/>
      <c r="D27" s="859"/>
      <c r="E27" s="859"/>
      <c r="F27" s="859"/>
      <c r="G27" s="859"/>
      <c r="H27" s="859"/>
      <c r="I27" s="859"/>
      <c r="J27" s="859"/>
      <c r="K27" s="859"/>
    </row>
    <row r="28" spans="1:11" ht="25.2">
      <c r="A28" s="955"/>
    </row>
    <row r="29" spans="1:11" ht="17.7">
      <c r="B29" s="950" t="s">
        <v>2365</v>
      </c>
    </row>
    <row r="30" spans="1:11" ht="17.7">
      <c r="A30" s="952"/>
    </row>
    <row r="31" spans="1:11" ht="17.7">
      <c r="A31" s="952"/>
    </row>
    <row r="32" spans="1:11" ht="17.7">
      <c r="B32" s="950" t="s">
        <v>2391</v>
      </c>
    </row>
    <row r="33" spans="1:2" ht="17.7">
      <c r="A33" s="952"/>
    </row>
    <row r="34" spans="1:2" ht="17.7">
      <c r="A34" s="952"/>
    </row>
    <row r="35" spans="1:2" ht="17.7">
      <c r="B35" s="950" t="s">
        <v>2366</v>
      </c>
    </row>
    <row r="36" spans="1:2" ht="17.7">
      <c r="A36" s="952"/>
    </row>
    <row r="37" spans="1:2" ht="17.7">
      <c r="A37" s="952"/>
    </row>
    <row r="38" spans="1:2" ht="17.7">
      <c r="B38" s="950" t="s">
        <v>2367</v>
      </c>
    </row>
    <row r="39" spans="1:2" ht="17.7">
      <c r="A39" s="952"/>
    </row>
    <row r="40" spans="1:2" ht="17.7">
      <c r="A40" s="952"/>
    </row>
    <row r="41" spans="1:2" ht="20.100000000000001">
      <c r="B41" s="950" t="s">
        <v>2368</v>
      </c>
    </row>
  </sheetData>
  <mergeCells count="8">
    <mergeCell ref="A24:K24"/>
    <mergeCell ref="A26:K26"/>
    <mergeCell ref="A9:K9"/>
    <mergeCell ref="A11:J11"/>
    <mergeCell ref="A14:J14"/>
    <mergeCell ref="A17:K17"/>
    <mergeCell ref="A20:K20"/>
    <mergeCell ref="A22:K22"/>
  </mergeCells>
  <pageMargins left="0.70866141732283472" right="0.70866141732283472" top="0.74803149606299213" bottom="0.74803149606299213" header="0.31496062992125984" footer="0.31496062992125984"/>
  <pageSetup paperSize="9"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361"/>
  <sheetViews>
    <sheetView view="pageBreakPreview" topLeftCell="A2330" zoomScale="60" zoomScaleNormal="100" workbookViewId="0">
      <selection activeCell="E2346" sqref="E2346"/>
    </sheetView>
  </sheetViews>
  <sheetFormatPr defaultColWidth="9.15625" defaultRowHeight="15"/>
  <cols>
    <col min="1" max="1" width="6.41796875" style="1" customWidth="1"/>
    <col min="2" max="2" width="74.15625" style="1" customWidth="1"/>
    <col min="3" max="3" width="10.68359375" style="31" customWidth="1"/>
    <col min="4" max="4" width="7.68359375" style="32" customWidth="1"/>
    <col min="5" max="5" width="18.15625" style="8" customWidth="1"/>
    <col min="6" max="6" width="24.41796875" style="8" customWidth="1"/>
    <col min="7" max="16384" width="9.15625" style="1"/>
  </cols>
  <sheetData>
    <row r="1" spans="1:6">
      <c r="A1" s="2"/>
      <c r="B1" s="3"/>
      <c r="C1" s="4"/>
      <c r="D1" s="5"/>
      <c r="E1" s="6"/>
      <c r="F1" s="7"/>
    </row>
    <row r="2" spans="1:6">
      <c r="A2" s="9"/>
      <c r="B2" s="10" t="s">
        <v>0</v>
      </c>
      <c r="C2" s="11"/>
      <c r="D2" s="12" t="s">
        <v>1</v>
      </c>
      <c r="E2" s="13"/>
      <c r="F2" s="14"/>
    </row>
    <row r="3" spans="1:6">
      <c r="A3" s="15"/>
      <c r="B3" s="16"/>
      <c r="C3" s="17"/>
      <c r="D3" s="18"/>
      <c r="E3" s="19"/>
      <c r="F3" s="20"/>
    </row>
    <row r="4" spans="1:6">
      <c r="A4" s="21"/>
      <c r="B4" s="22"/>
      <c r="C4" s="11"/>
      <c r="D4" s="12"/>
      <c r="E4" s="23"/>
      <c r="F4" s="24"/>
    </row>
    <row r="5" spans="1:6">
      <c r="A5" s="9"/>
      <c r="B5" s="25" t="s">
        <v>114</v>
      </c>
      <c r="C5" s="11"/>
      <c r="D5" s="12"/>
      <c r="E5" s="26"/>
      <c r="F5" s="27"/>
    </row>
    <row r="6" spans="1:6">
      <c r="A6" s="9"/>
      <c r="B6" s="25" t="s">
        <v>115</v>
      </c>
      <c r="C6" s="11"/>
      <c r="D6" s="12"/>
      <c r="E6" s="26"/>
      <c r="F6" s="27"/>
    </row>
    <row r="7" spans="1:6">
      <c r="A7" s="9"/>
      <c r="B7" s="25" t="s">
        <v>116</v>
      </c>
      <c r="C7" s="11"/>
      <c r="D7" s="12"/>
      <c r="E7" s="26"/>
      <c r="F7" s="27"/>
    </row>
    <row r="8" spans="1:6">
      <c r="A8" s="9"/>
      <c r="B8" s="25" t="s">
        <v>117</v>
      </c>
      <c r="C8" s="11"/>
      <c r="D8" s="12"/>
      <c r="E8" s="26"/>
      <c r="F8" s="27"/>
    </row>
    <row r="9" spans="1:6">
      <c r="A9" s="9" t="s">
        <v>1</v>
      </c>
      <c r="B9" s="25" t="s">
        <v>118</v>
      </c>
      <c r="C9" s="11"/>
      <c r="D9" s="12"/>
      <c r="E9" s="26"/>
      <c r="F9" s="27"/>
    </row>
    <row r="10" spans="1:6">
      <c r="A10" s="9"/>
      <c r="B10" s="25" t="s">
        <v>1</v>
      </c>
      <c r="C10" s="11"/>
      <c r="D10" s="12"/>
      <c r="E10" s="26"/>
      <c r="F10" s="27"/>
    </row>
    <row r="11" spans="1:6">
      <c r="A11" s="9"/>
      <c r="B11" s="28" t="s">
        <v>119</v>
      </c>
      <c r="C11" s="11"/>
      <c r="D11" s="12"/>
      <c r="E11" s="26"/>
      <c r="F11" s="27"/>
    </row>
    <row r="12" spans="1:6">
      <c r="A12" s="9"/>
      <c r="B12" s="28" t="s">
        <v>1</v>
      </c>
      <c r="C12" s="11" t="s">
        <v>1</v>
      </c>
      <c r="D12" s="12"/>
      <c r="E12" s="26"/>
      <c r="F12" s="27"/>
    </row>
    <row r="13" spans="1:6">
      <c r="A13" s="9"/>
      <c r="B13" s="28" t="s">
        <v>120</v>
      </c>
      <c r="C13" s="11" t="s">
        <v>1</v>
      </c>
      <c r="D13" s="12"/>
      <c r="E13" s="26"/>
      <c r="F13" s="27"/>
    </row>
    <row r="14" spans="1:6">
      <c r="A14" s="9"/>
      <c r="B14" s="25" t="s">
        <v>1</v>
      </c>
      <c r="C14" s="11"/>
      <c r="D14" s="12"/>
      <c r="E14" s="26"/>
      <c r="F14" s="27"/>
    </row>
    <row r="15" spans="1:6">
      <c r="A15" s="9" t="s">
        <v>2</v>
      </c>
      <c r="B15" s="25" t="s">
        <v>121</v>
      </c>
      <c r="C15" s="11"/>
      <c r="D15" s="12"/>
      <c r="E15" s="26"/>
      <c r="F15" s="27"/>
    </row>
    <row r="16" spans="1:6">
      <c r="A16" s="9"/>
      <c r="B16" s="25" t="s">
        <v>4</v>
      </c>
      <c r="C16" s="11">
        <v>87</v>
      </c>
      <c r="D16" s="12" t="s">
        <v>5</v>
      </c>
      <c r="E16" s="26"/>
      <c r="F16" s="27"/>
    </row>
    <row r="17" spans="1:6">
      <c r="A17" s="9" t="s">
        <v>1</v>
      </c>
      <c r="B17" s="25" t="s">
        <v>1</v>
      </c>
      <c r="C17" s="11"/>
      <c r="D17" s="12"/>
      <c r="E17" s="26"/>
      <c r="F17" s="27"/>
    </row>
    <row r="18" spans="1:6">
      <c r="A18" s="9" t="s">
        <v>6</v>
      </c>
      <c r="B18" s="25" t="s">
        <v>402</v>
      </c>
      <c r="C18" s="11">
        <v>15</v>
      </c>
      <c r="D18" s="12" t="s">
        <v>5</v>
      </c>
      <c r="E18" s="26"/>
      <c r="F18" s="27"/>
    </row>
    <row r="19" spans="1:6">
      <c r="A19" s="9"/>
      <c r="B19" s="25"/>
      <c r="C19" s="11"/>
      <c r="D19" s="12"/>
      <c r="E19" s="26"/>
      <c r="F19" s="27"/>
    </row>
    <row r="20" spans="1:6">
      <c r="A20" s="9" t="s">
        <v>7</v>
      </c>
      <c r="B20" s="25" t="s">
        <v>3</v>
      </c>
      <c r="C20" s="11"/>
      <c r="D20" s="12"/>
      <c r="E20" s="26"/>
      <c r="F20" s="27"/>
    </row>
    <row r="21" spans="1:6">
      <c r="A21" s="9"/>
      <c r="B21" s="25" t="s">
        <v>4</v>
      </c>
      <c r="C21" s="11">
        <v>148</v>
      </c>
      <c r="D21" s="12" t="s">
        <v>5</v>
      </c>
      <c r="E21" s="26"/>
      <c r="F21" s="27"/>
    </row>
    <row r="22" spans="1:6">
      <c r="A22" s="9" t="s">
        <v>1</v>
      </c>
      <c r="B22" s="25" t="s">
        <v>1</v>
      </c>
      <c r="C22" s="11"/>
      <c r="D22" s="12"/>
      <c r="E22" s="26"/>
      <c r="F22" s="27"/>
    </row>
    <row r="23" spans="1:6">
      <c r="A23" s="29" t="s">
        <v>8</v>
      </c>
      <c r="B23" s="25" t="s">
        <v>122</v>
      </c>
      <c r="C23" s="11"/>
      <c r="D23" s="12"/>
      <c r="E23" s="26"/>
      <c r="F23" s="27"/>
    </row>
    <row r="24" spans="1:6">
      <c r="A24" s="29"/>
      <c r="B24" s="25" t="s">
        <v>123</v>
      </c>
      <c r="C24" s="11">
        <f>89+45</f>
        <v>134</v>
      </c>
      <c r="D24" s="12" t="s">
        <v>5</v>
      </c>
      <c r="E24" s="26"/>
      <c r="F24" s="27"/>
    </row>
    <row r="25" spans="1:6">
      <c r="A25" s="29"/>
      <c r="B25" s="28"/>
      <c r="C25" s="11"/>
      <c r="D25" s="12"/>
      <c r="E25" s="26"/>
      <c r="F25" s="27"/>
    </row>
    <row r="26" spans="1:6">
      <c r="A26" s="29"/>
      <c r="B26" s="25" t="s">
        <v>124</v>
      </c>
      <c r="C26" s="11"/>
      <c r="D26" s="12"/>
      <c r="E26" s="26"/>
      <c r="F26" s="27"/>
    </row>
    <row r="27" spans="1:6">
      <c r="A27" s="29"/>
      <c r="B27" s="25"/>
      <c r="C27" s="11"/>
      <c r="D27" s="12"/>
      <c r="E27" s="26"/>
      <c r="F27" s="27"/>
    </row>
    <row r="28" spans="1:6">
      <c r="A28" s="29" t="s">
        <v>10</v>
      </c>
      <c r="B28" s="25" t="s">
        <v>9</v>
      </c>
      <c r="C28" s="724">
        <f>C21*10%</f>
        <v>14.8</v>
      </c>
      <c r="D28" s="12" t="s">
        <v>5</v>
      </c>
      <c r="E28" s="26"/>
      <c r="F28" s="27"/>
    </row>
    <row r="29" spans="1:6">
      <c r="A29" s="29"/>
      <c r="B29" s="25"/>
      <c r="C29" s="11"/>
      <c r="D29" s="12"/>
      <c r="E29" s="26"/>
      <c r="F29" s="27"/>
    </row>
    <row r="30" spans="1:6">
      <c r="A30" s="29"/>
      <c r="B30" s="28" t="s">
        <v>125</v>
      </c>
      <c r="C30" s="11"/>
      <c r="D30" s="12"/>
      <c r="E30" s="26"/>
      <c r="F30" s="27"/>
    </row>
    <row r="31" spans="1:6">
      <c r="A31" s="29"/>
      <c r="B31" s="25"/>
      <c r="C31" s="11"/>
      <c r="D31" s="12"/>
      <c r="E31" s="26"/>
      <c r="F31" s="27"/>
    </row>
    <row r="32" spans="1:6">
      <c r="A32" s="29" t="s">
        <v>14</v>
      </c>
      <c r="B32" s="25" t="s">
        <v>11</v>
      </c>
      <c r="C32" s="11" t="s">
        <v>1</v>
      </c>
      <c r="D32" s="12" t="s">
        <v>1</v>
      </c>
      <c r="E32" s="26"/>
      <c r="F32" s="27"/>
    </row>
    <row r="33" spans="1:6">
      <c r="A33" s="29"/>
      <c r="B33" s="25" t="s">
        <v>12</v>
      </c>
      <c r="C33" s="11" t="s">
        <v>1</v>
      </c>
      <c r="D33" s="12"/>
      <c r="E33" s="26"/>
      <c r="F33" s="27"/>
    </row>
    <row r="34" spans="1:6">
      <c r="A34" s="29"/>
      <c r="B34" s="25" t="s">
        <v>13</v>
      </c>
      <c r="C34" s="11">
        <v>113</v>
      </c>
      <c r="D34" s="12" t="s">
        <v>5</v>
      </c>
      <c r="E34" s="26"/>
      <c r="F34" s="27"/>
    </row>
    <row r="35" spans="1:6">
      <c r="A35" s="29"/>
      <c r="B35" s="25"/>
      <c r="C35" s="11"/>
      <c r="D35" s="12"/>
      <c r="E35" s="26"/>
      <c r="F35" s="27"/>
    </row>
    <row r="36" spans="1:6">
      <c r="A36" s="29"/>
      <c r="B36" s="25" t="s">
        <v>126</v>
      </c>
      <c r="C36" s="11"/>
      <c r="D36" s="12"/>
      <c r="E36" s="26"/>
      <c r="F36" s="27"/>
    </row>
    <row r="37" spans="1:6">
      <c r="A37" s="29"/>
      <c r="B37" s="25" t="s">
        <v>1</v>
      </c>
      <c r="C37" s="11" t="s">
        <v>1</v>
      </c>
      <c r="D37" s="12"/>
      <c r="E37" s="26"/>
      <c r="F37" s="27"/>
    </row>
    <row r="38" spans="1:6">
      <c r="A38" s="29" t="s">
        <v>16</v>
      </c>
      <c r="B38" s="30" t="s">
        <v>127</v>
      </c>
      <c r="C38" s="11"/>
      <c r="D38" s="12"/>
      <c r="E38" s="26"/>
      <c r="F38" s="27"/>
    </row>
    <row r="39" spans="1:6">
      <c r="A39" s="29"/>
      <c r="B39" s="30" t="s">
        <v>128</v>
      </c>
      <c r="C39" s="11">
        <v>182</v>
      </c>
      <c r="D39" s="12" t="s">
        <v>15</v>
      </c>
      <c r="E39" s="26"/>
      <c r="F39" s="27"/>
    </row>
    <row r="40" spans="1:6">
      <c r="A40" s="29"/>
      <c r="B40" s="25"/>
      <c r="C40" s="11"/>
      <c r="D40" s="12"/>
      <c r="E40" s="26"/>
      <c r="F40" s="27"/>
    </row>
    <row r="41" spans="1:6">
      <c r="A41" s="29" t="s">
        <v>24</v>
      </c>
      <c r="B41" s="30" t="s">
        <v>129</v>
      </c>
      <c r="C41" s="11"/>
      <c r="D41" s="12"/>
      <c r="E41" s="26"/>
      <c r="F41" s="27"/>
    </row>
    <row r="42" spans="1:6">
      <c r="A42" s="29"/>
      <c r="B42" s="30" t="s">
        <v>130</v>
      </c>
      <c r="C42" s="11">
        <v>182</v>
      </c>
      <c r="D42" s="12" t="s">
        <v>15</v>
      </c>
      <c r="E42" s="26"/>
      <c r="F42" s="27"/>
    </row>
    <row r="43" spans="1:6">
      <c r="A43" s="29"/>
      <c r="B43" s="25" t="s">
        <v>1</v>
      </c>
      <c r="C43" s="11" t="s">
        <v>1</v>
      </c>
      <c r="D43" s="12" t="s">
        <v>1</v>
      </c>
      <c r="E43" s="26"/>
      <c r="F43" s="27"/>
    </row>
    <row r="44" spans="1:6">
      <c r="A44" s="29"/>
      <c r="B44" s="28" t="s">
        <v>131</v>
      </c>
      <c r="C44" s="11"/>
      <c r="D44" s="12"/>
      <c r="E44" s="26"/>
      <c r="F44" s="27"/>
    </row>
    <row r="45" spans="1:6">
      <c r="A45" s="29"/>
      <c r="B45" s="28"/>
      <c r="C45" s="11"/>
      <c r="D45" s="12"/>
      <c r="E45" s="26"/>
      <c r="F45" s="27"/>
    </row>
    <row r="46" spans="1:6">
      <c r="A46" s="29" t="s">
        <v>31</v>
      </c>
      <c r="B46" s="25" t="s">
        <v>132</v>
      </c>
      <c r="C46" s="11"/>
      <c r="D46" s="12"/>
      <c r="E46" s="26"/>
      <c r="F46" s="27"/>
    </row>
    <row r="47" spans="1:6">
      <c r="A47" s="29"/>
      <c r="B47" s="25" t="s">
        <v>133</v>
      </c>
      <c r="C47" s="11"/>
      <c r="D47" s="12"/>
      <c r="E47" s="26"/>
      <c r="F47" s="27"/>
    </row>
    <row r="48" spans="1:6">
      <c r="A48" s="29"/>
      <c r="B48" s="25" t="s">
        <v>134</v>
      </c>
      <c r="C48" s="11">
        <v>190</v>
      </c>
      <c r="D48" s="12" t="s">
        <v>15</v>
      </c>
      <c r="E48" s="26"/>
      <c r="F48" s="27"/>
    </row>
    <row r="49" spans="1:6">
      <c r="A49" s="29"/>
      <c r="B49" s="25"/>
      <c r="C49" s="11"/>
      <c r="D49" s="12"/>
      <c r="E49" s="26"/>
      <c r="F49" s="27"/>
    </row>
    <row r="50" spans="1:6">
      <c r="A50" s="29"/>
      <c r="B50" s="28" t="s">
        <v>135</v>
      </c>
      <c r="C50" s="11"/>
      <c r="D50" s="12"/>
      <c r="E50" s="26"/>
      <c r="F50" s="27"/>
    </row>
    <row r="51" spans="1:6">
      <c r="A51" s="29"/>
      <c r="B51" s="25"/>
      <c r="C51" s="11"/>
      <c r="D51" s="12"/>
      <c r="E51" s="26"/>
      <c r="F51" s="27"/>
    </row>
    <row r="52" spans="1:6">
      <c r="A52" s="29" t="s">
        <v>34</v>
      </c>
      <c r="B52" s="25" t="s">
        <v>136</v>
      </c>
      <c r="C52" s="11"/>
      <c r="D52" s="12"/>
      <c r="E52" s="26"/>
      <c r="F52" s="27"/>
    </row>
    <row r="53" spans="1:6">
      <c r="A53" s="29"/>
      <c r="B53" s="25" t="s">
        <v>19</v>
      </c>
      <c r="C53" s="11">
        <f>C48</f>
        <v>190</v>
      </c>
      <c r="D53" s="12" t="s">
        <v>15</v>
      </c>
      <c r="E53" s="26"/>
      <c r="F53" s="27"/>
    </row>
    <row r="54" spans="1:6">
      <c r="A54" s="29"/>
      <c r="B54" s="25"/>
      <c r="C54" s="11"/>
      <c r="D54" s="12"/>
      <c r="E54" s="26"/>
      <c r="F54" s="27"/>
    </row>
    <row r="55" spans="1:6">
      <c r="A55" s="29"/>
      <c r="B55" s="28" t="s">
        <v>137</v>
      </c>
      <c r="C55" s="11" t="s">
        <v>1</v>
      </c>
      <c r="D55" s="12" t="s">
        <v>1</v>
      </c>
      <c r="E55" s="26"/>
      <c r="F55" s="27"/>
    </row>
    <row r="56" spans="1:6">
      <c r="A56" s="29"/>
      <c r="B56" s="25" t="s">
        <v>1</v>
      </c>
      <c r="C56" s="11" t="s">
        <v>1</v>
      </c>
      <c r="D56" s="12"/>
      <c r="E56" s="26"/>
      <c r="F56" s="27"/>
    </row>
    <row r="57" spans="1:6">
      <c r="A57" s="29" t="s">
        <v>35</v>
      </c>
      <c r="B57" s="25" t="s">
        <v>20</v>
      </c>
      <c r="C57" s="11" t="s">
        <v>21</v>
      </c>
      <c r="D57" s="12"/>
      <c r="E57" s="26"/>
      <c r="F57" s="27"/>
    </row>
    <row r="58" spans="1:6">
      <c r="A58" s="29"/>
      <c r="B58" s="25" t="s">
        <v>1</v>
      </c>
      <c r="C58" s="11"/>
      <c r="D58" s="12"/>
      <c r="E58" s="26"/>
      <c r="F58" s="27"/>
    </row>
    <row r="59" spans="1:6">
      <c r="A59" s="29" t="s">
        <v>37</v>
      </c>
      <c r="B59" s="25" t="s">
        <v>22</v>
      </c>
      <c r="C59" s="11" t="s">
        <v>21</v>
      </c>
      <c r="D59" s="12"/>
      <c r="E59" s="26"/>
      <c r="F59" s="27"/>
    </row>
    <row r="60" spans="1:6">
      <c r="A60" s="29"/>
      <c r="B60" s="25" t="s">
        <v>1</v>
      </c>
      <c r="C60" s="11" t="s">
        <v>1</v>
      </c>
      <c r="D60" s="12" t="s">
        <v>1</v>
      </c>
      <c r="E60" s="26"/>
      <c r="F60" s="27"/>
    </row>
    <row r="61" spans="1:6">
      <c r="A61" s="29"/>
      <c r="B61" s="28" t="s">
        <v>138</v>
      </c>
      <c r="E61" s="26"/>
      <c r="F61" s="27"/>
    </row>
    <row r="62" spans="1:6">
      <c r="A62" s="29"/>
      <c r="B62" s="28"/>
      <c r="E62" s="26"/>
      <c r="F62" s="27"/>
    </row>
    <row r="63" spans="1:6" ht="17.399999999999999">
      <c r="A63" s="29"/>
      <c r="B63" s="28" t="s">
        <v>139</v>
      </c>
      <c r="C63" s="31" t="s">
        <v>1</v>
      </c>
      <c r="E63" s="26"/>
      <c r="F63" s="27"/>
    </row>
    <row r="64" spans="1:6">
      <c r="A64" s="29"/>
      <c r="B64" s="25" t="s">
        <v>1</v>
      </c>
      <c r="E64" s="26"/>
      <c r="F64" s="27"/>
    </row>
    <row r="65" spans="1:6">
      <c r="A65" s="29" t="s">
        <v>38</v>
      </c>
      <c r="B65" s="25" t="s">
        <v>140</v>
      </c>
      <c r="C65" s="70">
        <v>98</v>
      </c>
      <c r="D65" s="12" t="s">
        <v>15</v>
      </c>
      <c r="E65" s="26"/>
      <c r="F65" s="27"/>
    </row>
    <row r="66" spans="1:6">
      <c r="A66" s="29"/>
      <c r="B66" s="25"/>
      <c r="C66" s="11"/>
      <c r="D66" s="12"/>
      <c r="E66" s="26"/>
      <c r="F66" s="27"/>
    </row>
    <row r="67" spans="1:6">
      <c r="A67" s="29" t="s">
        <v>39</v>
      </c>
      <c r="B67" s="82" t="s">
        <v>23</v>
      </c>
      <c r="C67" s="11">
        <v>23</v>
      </c>
      <c r="D67" s="12" t="s">
        <v>5</v>
      </c>
      <c r="E67" s="26"/>
      <c r="F67" s="27"/>
    </row>
    <row r="68" spans="1:6">
      <c r="A68" s="29"/>
      <c r="B68" s="82"/>
      <c r="C68" s="11"/>
      <c r="D68" s="12"/>
      <c r="E68" s="13"/>
      <c r="F68" s="27"/>
    </row>
    <row r="69" spans="1:6">
      <c r="A69" s="29"/>
      <c r="B69" s="82"/>
      <c r="C69" s="11"/>
      <c r="D69" s="12"/>
      <c r="E69" s="13"/>
      <c r="F69" s="27"/>
    </row>
    <row r="70" spans="1:6">
      <c r="A70" s="29"/>
      <c r="B70" s="82"/>
      <c r="C70" s="11"/>
      <c r="D70" s="12"/>
      <c r="E70" s="13"/>
      <c r="F70" s="27"/>
    </row>
    <row r="71" spans="1:6">
      <c r="A71" s="29"/>
      <c r="B71" s="82"/>
      <c r="C71" s="11"/>
      <c r="D71" s="12"/>
      <c r="E71" s="13"/>
      <c r="F71" s="27"/>
    </row>
    <row r="72" spans="1:6">
      <c r="A72" s="29"/>
      <c r="B72" s="33"/>
      <c r="C72" s="34"/>
      <c r="D72" s="12"/>
      <c r="E72" s="13"/>
      <c r="F72" s="27"/>
    </row>
    <row r="73" spans="1:6">
      <c r="A73" s="21"/>
      <c r="B73" s="39"/>
      <c r="C73" s="40"/>
      <c r="D73" s="41"/>
      <c r="E73" s="42"/>
      <c r="F73" s="24"/>
    </row>
    <row r="74" spans="1:6">
      <c r="A74" s="15" t="s">
        <v>1</v>
      </c>
      <c r="B74" s="43" t="s">
        <v>17</v>
      </c>
      <c r="C74" s="17" t="s">
        <v>1</v>
      </c>
      <c r="D74" s="18"/>
      <c r="E74" s="44" t="s">
        <v>18</v>
      </c>
      <c r="F74" s="38"/>
    </row>
    <row r="75" spans="1:6">
      <c r="A75" s="9" t="s">
        <v>1</v>
      </c>
      <c r="B75" s="45" t="s">
        <v>1</v>
      </c>
      <c r="C75" s="11" t="s">
        <v>1</v>
      </c>
      <c r="D75" s="12"/>
      <c r="E75" s="8" t="s">
        <v>1</v>
      </c>
      <c r="F75" s="46"/>
    </row>
    <row r="76" spans="1:6" ht="15.3" thickBot="1">
      <c r="A76" s="47"/>
      <c r="B76" s="48" t="s">
        <v>401</v>
      </c>
      <c r="C76" s="220">
        <v>4.0999999999999996</v>
      </c>
      <c r="D76" s="50"/>
      <c r="E76" s="51"/>
      <c r="F76" s="52"/>
    </row>
    <row r="77" spans="1:6">
      <c r="A77" s="2"/>
      <c r="B77" s="3"/>
      <c r="C77" s="4"/>
      <c r="D77" s="5"/>
      <c r="E77" s="6"/>
      <c r="F77" s="7"/>
    </row>
    <row r="78" spans="1:6">
      <c r="A78" s="9"/>
      <c r="B78" s="45" t="s">
        <v>1</v>
      </c>
      <c r="C78" s="11"/>
      <c r="D78" s="12" t="s">
        <v>1</v>
      </c>
      <c r="E78" s="997" t="s">
        <v>0</v>
      </c>
      <c r="F78" s="997"/>
    </row>
    <row r="79" spans="1:6">
      <c r="A79" s="15"/>
      <c r="B79" s="16"/>
      <c r="C79" s="17"/>
      <c r="D79" s="18"/>
      <c r="E79" s="19"/>
      <c r="F79" s="20"/>
    </row>
    <row r="80" spans="1:6">
      <c r="A80" s="53"/>
      <c r="B80" s="22"/>
      <c r="E80" s="23"/>
      <c r="F80" s="24"/>
    </row>
    <row r="81" spans="1:6">
      <c r="A81" s="29"/>
      <c r="B81" s="28" t="s">
        <v>138</v>
      </c>
      <c r="E81" s="26"/>
      <c r="F81" s="27"/>
    </row>
    <row r="82" spans="1:6">
      <c r="A82" s="29"/>
      <c r="B82" s="25"/>
      <c r="E82" s="26"/>
      <c r="F82" s="27"/>
    </row>
    <row r="83" spans="1:6">
      <c r="A83" s="29"/>
      <c r="B83" s="25" t="s">
        <v>141</v>
      </c>
      <c r="C83" s="11"/>
      <c r="D83" s="12"/>
      <c r="E83" s="26"/>
      <c r="F83" s="27"/>
    </row>
    <row r="84" spans="1:6">
      <c r="A84" s="29"/>
      <c r="B84" s="25" t="s">
        <v>142</v>
      </c>
      <c r="C84" s="11"/>
      <c r="D84" s="12"/>
      <c r="E84" s="26"/>
      <c r="F84" s="27"/>
    </row>
    <row r="85" spans="1:6">
      <c r="A85" s="29"/>
      <c r="B85" s="25"/>
      <c r="C85" s="11"/>
      <c r="D85" s="12"/>
      <c r="E85" s="26"/>
      <c r="F85" s="27"/>
    </row>
    <row r="86" spans="1:6">
      <c r="A86" s="29" t="s">
        <v>2</v>
      </c>
      <c r="B86" s="25" t="s">
        <v>143</v>
      </c>
      <c r="C86" s="11">
        <v>74</v>
      </c>
      <c r="D86" s="12" t="s">
        <v>5</v>
      </c>
      <c r="E86" s="26"/>
      <c r="F86" s="27"/>
    </row>
    <row r="87" spans="1:6">
      <c r="A87" s="29"/>
      <c r="B87" s="25"/>
      <c r="C87" s="11"/>
      <c r="D87" s="12"/>
      <c r="E87" s="26"/>
      <c r="F87" s="27"/>
    </row>
    <row r="88" spans="1:6">
      <c r="A88" s="29" t="s">
        <v>6</v>
      </c>
      <c r="B88" s="25" t="s">
        <v>1831</v>
      </c>
      <c r="C88" s="11">
        <v>4</v>
      </c>
      <c r="D88" s="12" t="s">
        <v>5</v>
      </c>
      <c r="E88" s="26"/>
      <c r="F88" s="27"/>
    </row>
    <row r="89" spans="1:6">
      <c r="A89" s="29"/>
      <c r="B89" s="25"/>
      <c r="C89" s="11"/>
      <c r="D89" s="12"/>
      <c r="E89" s="26"/>
      <c r="F89" s="27"/>
    </row>
    <row r="90" spans="1:6">
      <c r="A90" s="29" t="s">
        <v>7</v>
      </c>
      <c r="B90" s="25" t="s">
        <v>403</v>
      </c>
      <c r="C90" s="11"/>
      <c r="D90" s="12"/>
      <c r="E90" s="26"/>
      <c r="F90" s="27"/>
    </row>
    <row r="91" spans="1:6">
      <c r="A91" s="152"/>
      <c r="B91" s="81" t="s">
        <v>145</v>
      </c>
      <c r="C91" s="11">
        <v>190</v>
      </c>
      <c r="D91" s="12" t="s">
        <v>15</v>
      </c>
      <c r="E91" s="26"/>
      <c r="F91" s="27"/>
    </row>
    <row r="92" spans="1:6">
      <c r="A92" s="726"/>
      <c r="B92" s="81"/>
      <c r="C92" s="11"/>
      <c r="D92" s="12"/>
      <c r="E92" s="26"/>
      <c r="F92" s="27"/>
    </row>
    <row r="93" spans="1:6">
      <c r="A93" s="727" t="s">
        <v>8</v>
      </c>
      <c r="B93" s="728" t="s">
        <v>1832</v>
      </c>
      <c r="C93" s="729">
        <v>180</v>
      </c>
      <c r="D93" s="730" t="s">
        <v>15</v>
      </c>
      <c r="E93" s="26"/>
      <c r="F93" s="27"/>
    </row>
    <row r="94" spans="1:6" ht="17.399999999999999">
      <c r="A94" s="731"/>
      <c r="B94" s="732"/>
      <c r="C94" s="733"/>
      <c r="D94" s="733"/>
      <c r="E94" s="26"/>
      <c r="F94" s="27"/>
    </row>
    <row r="95" spans="1:6">
      <c r="A95" s="152"/>
      <c r="B95" s="80" t="s">
        <v>146</v>
      </c>
      <c r="C95" s="11"/>
      <c r="D95" s="12"/>
      <c r="E95" s="26"/>
      <c r="F95" s="27"/>
    </row>
    <row r="96" spans="1:6">
      <c r="A96" s="29"/>
      <c r="B96" s="734"/>
      <c r="C96" s="11"/>
      <c r="D96" s="12"/>
      <c r="E96" s="26"/>
      <c r="F96" s="27"/>
    </row>
    <row r="97" spans="1:6">
      <c r="A97" s="29" t="s">
        <v>10</v>
      </c>
      <c r="B97" s="82" t="s">
        <v>1833</v>
      </c>
      <c r="C97" s="11">
        <v>44</v>
      </c>
      <c r="D97" s="12" t="s">
        <v>15</v>
      </c>
      <c r="E97" s="26"/>
      <c r="F97" s="27"/>
    </row>
    <row r="98" spans="1:6">
      <c r="A98" s="29"/>
      <c r="B98" s="25"/>
      <c r="C98" s="11"/>
      <c r="D98" s="12"/>
      <c r="E98" s="26"/>
      <c r="F98" s="27"/>
    </row>
    <row r="99" spans="1:6">
      <c r="A99" s="152" t="s">
        <v>14</v>
      </c>
      <c r="B99" s="735" t="s">
        <v>148</v>
      </c>
      <c r="C99" s="11">
        <v>67</v>
      </c>
      <c r="D99" s="12" t="s">
        <v>25</v>
      </c>
      <c r="E99" s="26"/>
      <c r="F99" s="27"/>
    </row>
    <row r="100" spans="1:6">
      <c r="A100" s="726"/>
      <c r="B100" s="81"/>
      <c r="C100" s="11"/>
      <c r="D100" s="12"/>
      <c r="E100" s="26"/>
      <c r="F100" s="27"/>
    </row>
    <row r="101" spans="1:6">
      <c r="A101" s="727" t="s">
        <v>16</v>
      </c>
      <c r="B101" s="728" t="s">
        <v>1834</v>
      </c>
      <c r="C101" s="736">
        <v>19</v>
      </c>
      <c r="D101" s="737" t="s">
        <v>25</v>
      </c>
      <c r="E101" s="26"/>
      <c r="F101" s="27"/>
    </row>
    <row r="102" spans="1:6">
      <c r="A102" s="727"/>
      <c r="B102" s="728"/>
      <c r="C102" s="736"/>
      <c r="D102" s="736"/>
      <c r="E102" s="26"/>
      <c r="F102" s="27"/>
    </row>
    <row r="103" spans="1:6">
      <c r="A103" s="152"/>
      <c r="B103" s="80" t="s">
        <v>149</v>
      </c>
      <c r="C103" s="11"/>
      <c r="D103" s="12"/>
      <c r="E103" s="26"/>
      <c r="F103" s="27"/>
    </row>
    <row r="104" spans="1:6">
      <c r="A104" s="29"/>
      <c r="B104" s="25"/>
      <c r="C104" s="11"/>
      <c r="D104" s="12"/>
      <c r="E104" s="26"/>
      <c r="F104" s="27"/>
    </row>
    <row r="105" spans="1:6">
      <c r="A105" s="29" t="s">
        <v>24</v>
      </c>
      <c r="B105" s="25" t="s">
        <v>26</v>
      </c>
      <c r="C105" s="11"/>
      <c r="D105" s="12"/>
      <c r="E105" s="26"/>
      <c r="F105" s="27"/>
    </row>
    <row r="106" spans="1:6">
      <c r="A106" s="29"/>
      <c r="B106" s="25" t="s">
        <v>150</v>
      </c>
      <c r="C106" s="738">
        <f>C91+C93</f>
        <v>370</v>
      </c>
      <c r="D106" s="12" t="s">
        <v>15</v>
      </c>
      <c r="E106" s="26"/>
      <c r="F106" s="27"/>
    </row>
    <row r="107" spans="1:6">
      <c r="A107" s="29"/>
      <c r="B107" s="25"/>
      <c r="C107" s="70"/>
      <c r="D107" s="12"/>
      <c r="E107" s="26"/>
      <c r="F107" s="27"/>
    </row>
    <row r="108" spans="1:6">
      <c r="A108" s="29" t="s">
        <v>31</v>
      </c>
      <c r="B108" s="25" t="s">
        <v>151</v>
      </c>
      <c r="C108" s="70">
        <v>220</v>
      </c>
      <c r="D108" s="12" t="s">
        <v>97</v>
      </c>
      <c r="E108" s="26"/>
      <c r="F108" s="27"/>
    </row>
    <row r="109" spans="1:6">
      <c r="A109" s="29"/>
      <c r="B109" s="25"/>
      <c r="C109" s="70"/>
      <c r="D109" s="12"/>
      <c r="E109" s="26"/>
      <c r="F109" s="27"/>
    </row>
    <row r="110" spans="1:6">
      <c r="A110" s="29" t="s">
        <v>34</v>
      </c>
      <c r="B110" s="25" t="s">
        <v>152</v>
      </c>
      <c r="C110" s="70"/>
      <c r="D110" s="12"/>
      <c r="E110" s="26"/>
      <c r="F110" s="27"/>
    </row>
    <row r="111" spans="1:6">
      <c r="A111" s="29"/>
      <c r="B111" s="25" t="s">
        <v>153</v>
      </c>
      <c r="C111" s="70">
        <v>1318</v>
      </c>
      <c r="D111" s="12" t="s">
        <v>97</v>
      </c>
      <c r="E111" s="26"/>
      <c r="F111" s="27"/>
    </row>
    <row r="112" spans="1:6">
      <c r="A112" s="29"/>
      <c r="B112" s="25"/>
      <c r="C112" s="70"/>
      <c r="D112" s="12"/>
      <c r="E112" s="26"/>
      <c r="F112" s="27"/>
    </row>
    <row r="113" spans="1:6">
      <c r="A113" s="29" t="s">
        <v>35</v>
      </c>
      <c r="B113" s="54" t="s">
        <v>154</v>
      </c>
      <c r="C113" s="70">
        <v>1757</v>
      </c>
      <c r="D113" s="12" t="s">
        <v>97</v>
      </c>
      <c r="E113" s="26"/>
      <c r="F113" s="27"/>
    </row>
    <row r="114" spans="1:6">
      <c r="A114" s="29"/>
      <c r="B114" s="54"/>
      <c r="C114" s="70"/>
      <c r="D114" s="12"/>
      <c r="E114" s="26"/>
      <c r="F114" s="27"/>
    </row>
    <row r="115" spans="1:6">
      <c r="A115" s="214"/>
      <c r="B115" s="739" t="s">
        <v>396</v>
      </c>
      <c r="C115" s="209"/>
      <c r="D115" s="210"/>
      <c r="E115" s="26"/>
      <c r="F115" s="27"/>
    </row>
    <row r="116" spans="1:6">
      <c r="A116" s="214"/>
      <c r="B116" s="740"/>
      <c r="C116" s="209"/>
      <c r="D116" s="210"/>
      <c r="E116" s="26"/>
      <c r="F116" s="27"/>
    </row>
    <row r="117" spans="1:6">
      <c r="A117" s="214" t="s">
        <v>37</v>
      </c>
      <c r="B117" s="740" t="s">
        <v>1019</v>
      </c>
      <c r="C117" s="209"/>
      <c r="D117" s="210"/>
      <c r="E117" s="26"/>
      <c r="F117" s="27"/>
    </row>
    <row r="118" spans="1:6">
      <c r="A118" s="214"/>
      <c r="B118" s="740" t="s">
        <v>1020</v>
      </c>
      <c r="C118" s="209"/>
      <c r="D118" s="210" t="s">
        <v>374</v>
      </c>
      <c r="E118" s="26"/>
      <c r="F118" s="27">
        <v>1000000</v>
      </c>
    </row>
    <row r="119" spans="1:6">
      <c r="A119" s="29"/>
      <c r="B119" s="54"/>
      <c r="C119" s="11"/>
      <c r="D119" s="12"/>
      <c r="E119" s="26"/>
      <c r="F119" s="27"/>
    </row>
    <row r="120" spans="1:6">
      <c r="A120" s="69"/>
      <c r="B120" s="140" t="s">
        <v>404</v>
      </c>
      <c r="C120" s="70"/>
      <c r="D120" s="209"/>
      <c r="E120" s="26"/>
      <c r="F120" s="27"/>
    </row>
    <row r="121" spans="1:6">
      <c r="A121" s="69"/>
      <c r="B121" s="77"/>
      <c r="C121" s="70"/>
      <c r="D121" s="209"/>
      <c r="E121" s="26"/>
      <c r="F121" s="27"/>
    </row>
    <row r="122" spans="1:6">
      <c r="A122" s="69"/>
      <c r="B122" s="238" t="s">
        <v>405</v>
      </c>
      <c r="C122" s="239"/>
      <c r="D122" s="240"/>
      <c r="E122" s="26"/>
      <c r="F122" s="27"/>
    </row>
    <row r="123" spans="1:6">
      <c r="A123" s="69"/>
      <c r="B123" s="238" t="s">
        <v>406</v>
      </c>
      <c r="C123" s="239"/>
      <c r="D123" s="240"/>
      <c r="E123" s="26"/>
      <c r="F123" s="27"/>
    </row>
    <row r="124" spans="1:6">
      <c r="A124" s="69"/>
      <c r="B124" s="241"/>
      <c r="C124" s="239"/>
      <c r="D124" s="240"/>
      <c r="E124" s="26"/>
      <c r="F124" s="27"/>
    </row>
    <row r="125" spans="1:6">
      <c r="A125" s="69" t="s">
        <v>38</v>
      </c>
      <c r="B125" s="241" t="s">
        <v>1835</v>
      </c>
      <c r="C125" s="239"/>
      <c r="D125" s="240"/>
      <c r="E125" s="26"/>
      <c r="F125" s="27"/>
    </row>
    <row r="126" spans="1:6">
      <c r="A126" s="69"/>
      <c r="B126" s="241" t="s">
        <v>98</v>
      </c>
      <c r="C126" s="70">
        <v>181</v>
      </c>
      <c r="D126" s="240" t="s">
        <v>15</v>
      </c>
      <c r="E126" s="26"/>
      <c r="F126" s="27"/>
    </row>
    <row r="127" spans="1:6">
      <c r="A127" s="29"/>
      <c r="B127" s="25"/>
      <c r="C127" s="11"/>
      <c r="D127" s="12"/>
      <c r="E127" s="26"/>
      <c r="F127" s="27"/>
    </row>
    <row r="128" spans="1:6">
      <c r="A128" s="29"/>
      <c r="B128" s="55"/>
      <c r="C128" s="11"/>
      <c r="D128" s="12"/>
      <c r="E128" s="26"/>
      <c r="F128" s="27"/>
    </row>
    <row r="129" spans="1:6">
      <c r="A129" s="29"/>
      <c r="B129" s="25"/>
      <c r="C129" s="11"/>
      <c r="D129" s="12"/>
      <c r="E129" s="26"/>
      <c r="F129" s="27"/>
    </row>
    <row r="130" spans="1:6">
      <c r="A130" s="29"/>
      <c r="B130" s="25"/>
      <c r="C130" s="11"/>
      <c r="D130" s="12"/>
      <c r="E130" s="26"/>
      <c r="F130" s="27"/>
    </row>
    <row r="131" spans="1:6">
      <c r="A131" s="29"/>
      <c r="B131" s="25"/>
      <c r="C131" s="11"/>
      <c r="D131" s="12"/>
      <c r="E131" s="26"/>
      <c r="F131" s="27"/>
    </row>
    <row r="132" spans="1:6">
      <c r="A132" s="29"/>
      <c r="B132" s="25"/>
      <c r="C132" s="11"/>
      <c r="D132" s="12"/>
      <c r="E132" s="26"/>
      <c r="F132" s="27"/>
    </row>
    <row r="133" spans="1:6">
      <c r="A133" s="29"/>
      <c r="B133" s="25"/>
      <c r="C133" s="11"/>
      <c r="D133" s="12"/>
      <c r="E133" s="26"/>
      <c r="F133" s="27"/>
    </row>
    <row r="134" spans="1:6">
      <c r="A134" s="29"/>
      <c r="B134" s="25"/>
      <c r="C134" s="11"/>
      <c r="D134" s="12"/>
      <c r="E134" s="26"/>
      <c r="F134" s="27"/>
    </row>
    <row r="135" spans="1:6">
      <c r="A135" s="29"/>
      <c r="B135" s="25"/>
      <c r="C135" s="11"/>
      <c r="D135" s="12"/>
      <c r="E135" s="26"/>
      <c r="F135" s="27"/>
    </row>
    <row r="136" spans="1:6">
      <c r="A136" s="29"/>
      <c r="B136" s="25"/>
      <c r="C136" s="11"/>
      <c r="D136" s="12"/>
      <c r="E136" s="26"/>
      <c r="F136" s="27"/>
    </row>
    <row r="137" spans="1:6">
      <c r="A137" s="29"/>
      <c r="B137" s="28"/>
      <c r="C137" s="11"/>
      <c r="D137" s="12"/>
      <c r="E137" s="26"/>
      <c r="F137" s="27"/>
    </row>
    <row r="138" spans="1:6">
      <c r="A138" s="29"/>
      <c r="B138" s="28"/>
      <c r="C138" s="11"/>
      <c r="D138" s="12"/>
      <c r="E138" s="26"/>
      <c r="F138" s="27"/>
    </row>
    <row r="139" spans="1:6">
      <c r="A139" s="29"/>
      <c r="B139" s="28"/>
      <c r="C139" s="11"/>
      <c r="D139" s="12"/>
      <c r="E139" s="26"/>
      <c r="F139" s="27"/>
    </row>
    <row r="140" spans="1:6">
      <c r="A140" s="29"/>
      <c r="B140" s="28"/>
      <c r="C140" s="11"/>
      <c r="D140" s="12"/>
      <c r="E140" s="26"/>
      <c r="F140" s="27"/>
    </row>
    <row r="141" spans="1:6">
      <c r="A141" s="29"/>
      <c r="B141" s="28"/>
      <c r="C141" s="11"/>
      <c r="D141" s="12"/>
      <c r="E141" s="26"/>
      <c r="F141" s="27"/>
    </row>
    <row r="142" spans="1:6">
      <c r="A142" s="29"/>
      <c r="B142" s="28"/>
      <c r="C142" s="11"/>
      <c r="D142" s="12"/>
      <c r="E142" s="26"/>
      <c r="F142" s="27"/>
    </row>
    <row r="143" spans="1:6">
      <c r="A143" s="29"/>
      <c r="B143" s="28"/>
      <c r="C143" s="11"/>
      <c r="D143" s="12"/>
      <c r="E143" s="26"/>
      <c r="F143" s="27"/>
    </row>
    <row r="144" spans="1:6" ht="21.75" customHeight="1">
      <c r="A144" s="29"/>
      <c r="B144" s="28"/>
      <c r="C144" s="11"/>
      <c r="D144" s="12"/>
      <c r="E144" s="26"/>
      <c r="F144" s="27"/>
    </row>
    <row r="145" spans="1:6">
      <c r="A145" s="29"/>
      <c r="B145" s="28"/>
      <c r="C145" s="11"/>
      <c r="D145" s="12"/>
      <c r="E145" s="26"/>
      <c r="F145" s="27"/>
    </row>
    <row r="146" spans="1:6">
      <c r="A146" s="29"/>
      <c r="B146" s="25"/>
      <c r="C146" s="11"/>
      <c r="D146" s="12"/>
      <c r="E146" s="26"/>
      <c r="F146" s="27"/>
    </row>
    <row r="147" spans="1:6">
      <c r="A147" s="29"/>
      <c r="B147" s="25"/>
      <c r="C147" s="11"/>
      <c r="D147" s="12"/>
      <c r="E147" s="26"/>
      <c r="F147" s="27"/>
    </row>
    <row r="148" spans="1:6">
      <c r="A148" s="21"/>
      <c r="B148" s="39"/>
      <c r="C148" s="40"/>
      <c r="D148" s="41"/>
      <c r="E148" s="42"/>
      <c r="F148" s="24"/>
    </row>
    <row r="149" spans="1:6">
      <c r="A149" s="15" t="s">
        <v>1</v>
      </c>
      <c r="B149" s="43" t="s">
        <v>17</v>
      </c>
      <c r="C149" s="17" t="s">
        <v>1</v>
      </c>
      <c r="D149" s="18"/>
      <c r="E149" s="44" t="s">
        <v>18</v>
      </c>
      <c r="F149" s="38"/>
    </row>
    <row r="150" spans="1:6">
      <c r="A150" s="9" t="s">
        <v>1</v>
      </c>
      <c r="B150" s="45" t="s">
        <v>1</v>
      </c>
      <c r="C150" s="31" t="s">
        <v>1</v>
      </c>
      <c r="E150" s="8" t="s">
        <v>1</v>
      </c>
      <c r="F150" s="46"/>
    </row>
    <row r="151" spans="1:6" ht="15.3" thickBot="1">
      <c r="A151" s="47"/>
      <c r="B151" s="48" t="s">
        <v>401</v>
      </c>
      <c r="C151" s="220">
        <f>C76+0.1</f>
        <v>4.1999999999999993</v>
      </c>
      <c r="D151" s="50"/>
      <c r="E151" s="51"/>
      <c r="F151" s="52"/>
    </row>
    <row r="152" spans="1:6">
      <c r="A152" s="2"/>
      <c r="B152" s="3"/>
      <c r="C152" s="4"/>
      <c r="D152" s="5"/>
      <c r="E152" s="6"/>
      <c r="F152" s="7"/>
    </row>
    <row r="153" spans="1:6">
      <c r="A153" s="9"/>
      <c r="B153" s="45" t="s">
        <v>1</v>
      </c>
      <c r="C153" s="11"/>
      <c r="D153" s="12" t="s">
        <v>1</v>
      </c>
      <c r="E153" s="997" t="s">
        <v>0</v>
      </c>
      <c r="F153" s="997"/>
    </row>
    <row r="154" spans="1:6">
      <c r="A154" s="15"/>
      <c r="B154" s="16"/>
      <c r="C154" s="17"/>
      <c r="D154" s="18"/>
      <c r="E154" s="19"/>
      <c r="F154" s="20"/>
    </row>
    <row r="155" spans="1:6">
      <c r="A155" s="21"/>
      <c r="B155" s="22"/>
      <c r="E155" s="23"/>
      <c r="F155" s="24"/>
    </row>
    <row r="156" spans="1:6">
      <c r="A156" s="9"/>
      <c r="B156" s="25" t="s">
        <v>1</v>
      </c>
      <c r="E156" s="26"/>
      <c r="F156" s="27"/>
    </row>
    <row r="157" spans="1:6">
      <c r="A157" s="9"/>
      <c r="B157" s="25" t="s">
        <v>1</v>
      </c>
      <c r="E157" s="26"/>
      <c r="F157" s="27"/>
    </row>
    <row r="158" spans="1:6">
      <c r="A158" s="9" t="s">
        <v>1</v>
      </c>
      <c r="B158" s="25" t="s">
        <v>1</v>
      </c>
      <c r="C158" s="31" t="s">
        <v>1</v>
      </c>
      <c r="E158" s="26"/>
      <c r="F158" s="27"/>
    </row>
    <row r="159" spans="1:6">
      <c r="A159" s="9" t="s">
        <v>1</v>
      </c>
      <c r="B159" s="25" t="s">
        <v>1</v>
      </c>
      <c r="E159" s="26"/>
      <c r="F159" s="27"/>
    </row>
    <row r="160" spans="1:6">
      <c r="A160" s="9" t="s">
        <v>1</v>
      </c>
      <c r="B160" s="25" t="s">
        <v>1</v>
      </c>
      <c r="C160" s="31" t="s">
        <v>1</v>
      </c>
      <c r="E160" s="26"/>
      <c r="F160" s="27"/>
    </row>
    <row r="161" spans="1:6">
      <c r="A161" s="9"/>
      <c r="B161" s="25" t="s">
        <v>1</v>
      </c>
      <c r="E161" s="26"/>
      <c r="F161" s="27"/>
    </row>
    <row r="162" spans="1:6">
      <c r="A162" s="9"/>
      <c r="B162" s="25" t="s">
        <v>1</v>
      </c>
      <c r="E162" s="26"/>
      <c r="F162" s="27"/>
    </row>
    <row r="163" spans="1:6">
      <c r="A163" s="9"/>
      <c r="B163" s="25" t="s">
        <v>1</v>
      </c>
      <c r="C163" s="31" t="s">
        <v>1</v>
      </c>
      <c r="E163" s="26"/>
      <c r="F163" s="27"/>
    </row>
    <row r="164" spans="1:6">
      <c r="A164" s="9" t="s">
        <v>1</v>
      </c>
      <c r="B164" s="25" t="s">
        <v>1</v>
      </c>
      <c r="C164" s="31" t="s">
        <v>1</v>
      </c>
      <c r="E164" s="26"/>
      <c r="F164" s="27"/>
    </row>
    <row r="165" spans="1:6">
      <c r="A165" s="9"/>
      <c r="B165" s="25" t="s">
        <v>1</v>
      </c>
      <c r="E165" s="26"/>
      <c r="F165" s="27"/>
    </row>
    <row r="166" spans="1:6">
      <c r="A166" s="9" t="s">
        <v>1</v>
      </c>
      <c r="B166" s="25" t="s">
        <v>1</v>
      </c>
      <c r="C166" s="31" t="s">
        <v>1</v>
      </c>
      <c r="E166" s="26"/>
      <c r="F166" s="27"/>
    </row>
    <row r="167" spans="1:6">
      <c r="A167" s="9"/>
      <c r="B167" s="25" t="s">
        <v>1</v>
      </c>
      <c r="E167" s="26"/>
      <c r="F167" s="27"/>
    </row>
    <row r="168" spans="1:6">
      <c r="A168" s="9" t="s">
        <v>1</v>
      </c>
      <c r="B168" s="25" t="s">
        <v>1</v>
      </c>
      <c r="E168" s="26"/>
      <c r="F168" s="27"/>
    </row>
    <row r="169" spans="1:6">
      <c r="A169" s="9"/>
      <c r="B169" s="25" t="s">
        <v>1</v>
      </c>
      <c r="E169" s="26"/>
      <c r="F169" s="27"/>
    </row>
    <row r="170" spans="1:6">
      <c r="A170" s="9"/>
      <c r="B170" s="56" t="s">
        <v>27</v>
      </c>
      <c r="E170" s="26"/>
      <c r="F170" s="27"/>
    </row>
    <row r="171" spans="1:6">
      <c r="A171" s="9"/>
      <c r="B171" s="56" t="s">
        <v>1</v>
      </c>
      <c r="C171" s="31" t="s">
        <v>1</v>
      </c>
      <c r="E171" s="26"/>
      <c r="F171" s="27"/>
    </row>
    <row r="172" spans="1:6">
      <c r="A172" s="9"/>
      <c r="B172" s="56" t="s">
        <v>70</v>
      </c>
      <c r="C172" s="31" t="s">
        <v>1</v>
      </c>
      <c r="E172" s="26"/>
      <c r="F172" s="27"/>
    </row>
    <row r="173" spans="1:6">
      <c r="A173" s="9" t="s">
        <v>1</v>
      </c>
      <c r="B173" s="25" t="s">
        <v>1</v>
      </c>
      <c r="E173" s="26"/>
      <c r="F173" s="27"/>
    </row>
    <row r="174" spans="1:6">
      <c r="A174" s="9"/>
      <c r="B174" s="57">
        <f>C76</f>
        <v>4.0999999999999996</v>
      </c>
      <c r="C174" s="31" t="s">
        <v>1</v>
      </c>
      <c r="E174" s="26"/>
      <c r="F174" s="27"/>
    </row>
    <row r="175" spans="1:6">
      <c r="A175" s="9" t="s">
        <v>1</v>
      </c>
      <c r="B175" s="57" t="s">
        <v>1</v>
      </c>
      <c r="E175" s="26"/>
      <c r="F175" s="27"/>
    </row>
    <row r="176" spans="1:6">
      <c r="A176" s="9" t="s">
        <v>1</v>
      </c>
      <c r="B176" s="57">
        <f>C151</f>
        <v>4.1999999999999993</v>
      </c>
      <c r="C176" s="31" t="s">
        <v>1</v>
      </c>
      <c r="E176" s="26"/>
      <c r="F176" s="27"/>
    </row>
    <row r="177" spans="1:6">
      <c r="A177" s="9"/>
      <c r="B177" s="25" t="s">
        <v>1</v>
      </c>
      <c r="E177" s="26"/>
      <c r="F177" s="27"/>
    </row>
    <row r="178" spans="1:6">
      <c r="A178" s="9"/>
      <c r="B178" s="57"/>
      <c r="E178" s="26"/>
      <c r="F178" s="27"/>
    </row>
    <row r="179" spans="1:6">
      <c r="A179" s="9"/>
      <c r="B179" s="25" t="s">
        <v>1</v>
      </c>
      <c r="E179" s="26"/>
      <c r="F179" s="27"/>
    </row>
    <row r="180" spans="1:6">
      <c r="A180" s="9"/>
      <c r="B180" s="25" t="s">
        <v>1</v>
      </c>
      <c r="E180" s="26"/>
      <c r="F180" s="27"/>
    </row>
    <row r="181" spans="1:6">
      <c r="A181" s="9" t="s">
        <v>1</v>
      </c>
      <c r="B181" s="25" t="s">
        <v>1</v>
      </c>
      <c r="E181" s="26"/>
      <c r="F181" s="27"/>
    </row>
    <row r="182" spans="1:6">
      <c r="A182" s="9"/>
      <c r="B182" s="25" t="s">
        <v>1</v>
      </c>
      <c r="C182" s="31" t="s">
        <v>1</v>
      </c>
      <c r="E182" s="26"/>
      <c r="F182" s="27"/>
    </row>
    <row r="183" spans="1:6">
      <c r="A183" s="9"/>
      <c r="B183" s="25" t="s">
        <v>1</v>
      </c>
      <c r="E183" s="26"/>
      <c r="F183" s="27"/>
    </row>
    <row r="184" spans="1:6">
      <c r="A184" s="9"/>
      <c r="B184" s="25" t="s">
        <v>1</v>
      </c>
      <c r="E184" s="26"/>
      <c r="F184" s="27"/>
    </row>
    <row r="185" spans="1:6">
      <c r="A185" s="9"/>
      <c r="B185" s="25" t="s">
        <v>1</v>
      </c>
      <c r="E185" s="26"/>
      <c r="F185" s="27"/>
    </row>
    <row r="186" spans="1:6">
      <c r="A186" s="9" t="s">
        <v>1</v>
      </c>
      <c r="B186" s="25" t="s">
        <v>1</v>
      </c>
      <c r="C186" s="31" t="s">
        <v>1</v>
      </c>
      <c r="E186" s="26"/>
      <c r="F186" s="27"/>
    </row>
    <row r="187" spans="1:6">
      <c r="A187" s="9" t="s">
        <v>1</v>
      </c>
      <c r="B187" s="25" t="s">
        <v>1</v>
      </c>
      <c r="C187" s="31" t="s">
        <v>1</v>
      </c>
      <c r="E187" s="26"/>
      <c r="F187" s="27"/>
    </row>
    <row r="188" spans="1:6">
      <c r="A188" s="9" t="s">
        <v>1</v>
      </c>
      <c r="B188" s="25" t="s">
        <v>1</v>
      </c>
      <c r="C188" s="31" t="s">
        <v>1</v>
      </c>
      <c r="E188" s="26"/>
      <c r="F188" s="27"/>
    </row>
    <row r="189" spans="1:6">
      <c r="A189" s="9"/>
      <c r="B189" s="25" t="s">
        <v>1</v>
      </c>
      <c r="E189" s="26"/>
      <c r="F189" s="27"/>
    </row>
    <row r="190" spans="1:6">
      <c r="A190" s="9"/>
      <c r="B190" s="25" t="s">
        <v>1</v>
      </c>
      <c r="E190" s="26"/>
      <c r="F190" s="27"/>
    </row>
    <row r="191" spans="1:6">
      <c r="A191" s="9" t="s">
        <v>1</v>
      </c>
      <c r="B191" s="25" t="s">
        <v>1</v>
      </c>
      <c r="C191" s="31" t="s">
        <v>1</v>
      </c>
      <c r="E191" s="26"/>
      <c r="F191" s="27"/>
    </row>
    <row r="192" spans="1:6">
      <c r="A192" s="9"/>
      <c r="B192" s="25" t="s">
        <v>1</v>
      </c>
      <c r="C192" s="31" t="s">
        <v>1</v>
      </c>
      <c r="E192" s="26"/>
      <c r="F192" s="27"/>
    </row>
    <row r="193" spans="1:6">
      <c r="A193" s="9"/>
      <c r="B193" s="25" t="s">
        <v>1</v>
      </c>
      <c r="C193" s="31" t="s">
        <v>1</v>
      </c>
      <c r="E193" s="26"/>
      <c r="F193" s="27"/>
    </row>
    <row r="194" spans="1:6">
      <c r="A194" s="9" t="s">
        <v>1</v>
      </c>
      <c r="B194" s="25" t="s">
        <v>1</v>
      </c>
      <c r="E194" s="26"/>
      <c r="F194" s="27"/>
    </row>
    <row r="195" spans="1:6">
      <c r="A195" s="9" t="s">
        <v>1</v>
      </c>
      <c r="B195" s="25" t="s">
        <v>1</v>
      </c>
      <c r="C195" s="31" t="s">
        <v>1</v>
      </c>
      <c r="E195" s="26"/>
      <c r="F195" s="27"/>
    </row>
    <row r="196" spans="1:6">
      <c r="A196" s="9"/>
      <c r="B196" s="25" t="s">
        <v>1</v>
      </c>
      <c r="E196" s="26"/>
      <c r="F196" s="27"/>
    </row>
    <row r="197" spans="1:6">
      <c r="A197" s="9"/>
      <c r="B197" s="25" t="s">
        <v>1</v>
      </c>
      <c r="C197" s="31" t="s">
        <v>1</v>
      </c>
      <c r="E197" s="26"/>
      <c r="F197" s="27" t="s">
        <v>1</v>
      </c>
    </row>
    <row r="198" spans="1:6">
      <c r="A198" s="9"/>
      <c r="B198" s="25" t="s">
        <v>1</v>
      </c>
      <c r="C198" s="31" t="s">
        <v>1</v>
      </c>
      <c r="E198" s="26"/>
      <c r="F198" s="27"/>
    </row>
    <row r="199" spans="1:6">
      <c r="A199" s="9"/>
      <c r="B199" s="25"/>
      <c r="E199" s="26"/>
      <c r="F199" s="27"/>
    </row>
    <row r="200" spans="1:6">
      <c r="A200" s="9"/>
      <c r="B200" s="25"/>
      <c r="E200" s="26"/>
      <c r="F200" s="27"/>
    </row>
    <row r="201" spans="1:6">
      <c r="A201" s="9"/>
      <c r="B201" s="25"/>
      <c r="E201" s="26"/>
      <c r="F201" s="27"/>
    </row>
    <row r="202" spans="1:6">
      <c r="A202" s="9"/>
      <c r="B202" s="25"/>
      <c r="E202" s="26"/>
      <c r="F202" s="27"/>
    </row>
    <row r="203" spans="1:6">
      <c r="A203" s="9"/>
      <c r="B203" s="25"/>
      <c r="E203" s="26"/>
      <c r="F203" s="27"/>
    </row>
    <row r="204" spans="1:6">
      <c r="A204" s="9"/>
      <c r="B204" s="25"/>
      <c r="E204" s="26"/>
      <c r="F204" s="27"/>
    </row>
    <row r="205" spans="1:6">
      <c r="A205" s="9"/>
      <c r="B205" s="25"/>
      <c r="E205" s="26"/>
      <c r="F205" s="27"/>
    </row>
    <row r="206" spans="1:6">
      <c r="A206" s="9"/>
      <c r="B206" s="25"/>
      <c r="E206" s="26"/>
      <c r="F206" s="27"/>
    </row>
    <row r="207" spans="1:6">
      <c r="A207" s="9"/>
      <c r="B207" s="25"/>
      <c r="E207" s="26"/>
      <c r="F207" s="27"/>
    </row>
    <row r="208" spans="1:6">
      <c r="A208" s="9"/>
      <c r="B208" s="25"/>
      <c r="E208" s="26"/>
      <c r="F208" s="27"/>
    </row>
    <row r="209" spans="1:6">
      <c r="A209" s="9"/>
      <c r="B209" s="25"/>
      <c r="E209" s="26"/>
      <c r="F209" s="27"/>
    </row>
    <row r="210" spans="1:6">
      <c r="A210" s="9"/>
      <c r="B210" s="25"/>
      <c r="E210" s="26"/>
      <c r="F210" s="27"/>
    </row>
    <row r="211" spans="1:6">
      <c r="A211" s="9"/>
      <c r="B211" s="25"/>
      <c r="E211" s="26"/>
      <c r="F211" s="27"/>
    </row>
    <row r="212" spans="1:6">
      <c r="A212" s="9"/>
      <c r="B212" s="25"/>
      <c r="E212" s="26"/>
      <c r="F212" s="27"/>
    </row>
    <row r="213" spans="1:6">
      <c r="A213" s="9"/>
      <c r="B213" s="25"/>
      <c r="E213" s="26"/>
      <c r="F213" s="27"/>
    </row>
    <row r="214" spans="1:6">
      <c r="A214" s="9"/>
      <c r="B214" s="25"/>
      <c r="E214" s="26"/>
      <c r="F214" s="27"/>
    </row>
    <row r="215" spans="1:6">
      <c r="A215" s="9"/>
      <c r="B215" s="25"/>
      <c r="E215" s="26"/>
      <c r="F215" s="27"/>
    </row>
    <row r="216" spans="1:6">
      <c r="A216" s="9"/>
      <c r="B216" s="25"/>
      <c r="E216" s="26"/>
      <c r="F216" s="27"/>
    </row>
    <row r="217" spans="1:6">
      <c r="A217" s="9"/>
      <c r="B217" s="25"/>
      <c r="E217" s="26"/>
      <c r="F217" s="27"/>
    </row>
    <row r="218" spans="1:6">
      <c r="A218" s="9"/>
      <c r="B218" s="25"/>
      <c r="E218" s="26"/>
      <c r="F218" s="27"/>
    </row>
    <row r="219" spans="1:6">
      <c r="A219" s="9"/>
      <c r="B219" s="25"/>
      <c r="E219" s="26"/>
      <c r="F219" s="27"/>
    </row>
    <row r="220" spans="1:6">
      <c r="A220" s="9"/>
      <c r="B220" s="25"/>
      <c r="E220" s="26"/>
      <c r="F220" s="27"/>
    </row>
    <row r="221" spans="1:6">
      <c r="A221" s="9"/>
      <c r="B221" s="25"/>
      <c r="E221" s="26"/>
      <c r="F221" s="27"/>
    </row>
    <row r="222" spans="1:6">
      <c r="A222" s="9"/>
      <c r="B222" s="25"/>
      <c r="E222" s="26"/>
      <c r="F222" s="27"/>
    </row>
    <row r="223" spans="1:6">
      <c r="A223" s="9"/>
      <c r="B223" s="25"/>
      <c r="E223" s="26"/>
      <c r="F223" s="27"/>
    </row>
    <row r="224" spans="1:6">
      <c r="A224" s="58"/>
      <c r="B224" s="59"/>
      <c r="C224" s="37"/>
      <c r="D224" s="60"/>
      <c r="E224" s="61"/>
      <c r="F224" s="38"/>
    </row>
    <row r="225" spans="1:6">
      <c r="A225" s="9"/>
      <c r="B225" s="45"/>
      <c r="C225" s="11"/>
      <c r="D225" s="12"/>
      <c r="F225" s="24"/>
    </row>
    <row r="226" spans="1:6">
      <c r="A226" s="15" t="s">
        <v>1</v>
      </c>
      <c r="B226" s="43" t="s">
        <v>29</v>
      </c>
      <c r="C226" s="17" t="s">
        <v>1</v>
      </c>
      <c r="D226" s="18"/>
      <c r="E226" s="44" t="s">
        <v>18</v>
      </c>
      <c r="F226" s="38"/>
    </row>
    <row r="227" spans="1:6">
      <c r="A227" s="9" t="s">
        <v>1</v>
      </c>
      <c r="B227" s="45" t="s">
        <v>1</v>
      </c>
      <c r="C227" s="31" t="s">
        <v>1</v>
      </c>
      <c r="E227" s="8" t="s">
        <v>1</v>
      </c>
      <c r="F227" s="46"/>
    </row>
    <row r="228" spans="1:6" ht="15.3" thickBot="1">
      <c r="A228" s="275"/>
      <c r="B228" s="102" t="s">
        <v>401</v>
      </c>
      <c r="C228" s="70">
        <f>C151+0.1</f>
        <v>4.2999999999999989</v>
      </c>
      <c r="D228" s="12"/>
      <c r="F228" s="14"/>
    </row>
    <row r="229" spans="1:6">
      <c r="A229" s="167"/>
      <c r="B229" s="168"/>
      <c r="C229" s="169"/>
      <c r="D229" s="741"/>
      <c r="E229" s="742"/>
      <c r="F229" s="743"/>
    </row>
    <row r="230" spans="1:6">
      <c r="A230" s="73"/>
      <c r="B230" s="10" t="s">
        <v>1836</v>
      </c>
      <c r="C230" s="11"/>
      <c r="D230" s="11" t="s">
        <v>1</v>
      </c>
      <c r="E230" s="744"/>
      <c r="F230" s="745"/>
    </row>
    <row r="231" spans="1:6">
      <c r="A231" s="411"/>
      <c r="B231" s="725"/>
      <c r="C231" s="97"/>
      <c r="D231" s="97"/>
      <c r="E231" s="746"/>
      <c r="F231" s="747"/>
    </row>
    <row r="232" spans="1:6">
      <c r="A232" s="711"/>
      <c r="B232" s="748"/>
      <c r="C232" s="11"/>
      <c r="D232" s="11"/>
      <c r="E232" s="749"/>
      <c r="F232" s="750"/>
    </row>
    <row r="233" spans="1:6">
      <c r="A233" s="73"/>
      <c r="B233" s="87" t="s">
        <v>138</v>
      </c>
      <c r="C233" s="11"/>
      <c r="D233" s="11"/>
      <c r="E233" s="751"/>
      <c r="F233" s="752"/>
    </row>
    <row r="234" spans="1:6">
      <c r="A234" s="73"/>
      <c r="B234" s="30" t="s">
        <v>1</v>
      </c>
      <c r="C234" s="11"/>
      <c r="D234" s="11"/>
      <c r="E234" s="751"/>
      <c r="F234" s="752"/>
    </row>
    <row r="235" spans="1:6">
      <c r="A235" s="73" t="s">
        <v>1</v>
      </c>
      <c r="B235" s="87" t="s">
        <v>1837</v>
      </c>
      <c r="C235" s="11" t="s">
        <v>1</v>
      </c>
      <c r="D235" s="11"/>
      <c r="E235" s="751"/>
      <c r="F235" s="752"/>
    </row>
    <row r="236" spans="1:6" ht="17.399999999999999">
      <c r="A236" s="73" t="s">
        <v>1</v>
      </c>
      <c r="B236" s="87" t="s">
        <v>1838</v>
      </c>
      <c r="C236" s="11"/>
      <c r="D236" s="11"/>
      <c r="E236" s="751"/>
      <c r="F236" s="752"/>
    </row>
    <row r="237" spans="1:6">
      <c r="A237" s="73" t="s">
        <v>1</v>
      </c>
      <c r="B237" s="30" t="s">
        <v>1</v>
      </c>
      <c r="C237" s="11" t="s">
        <v>1</v>
      </c>
      <c r="D237" s="11"/>
      <c r="E237" s="751"/>
      <c r="F237" s="752"/>
    </row>
    <row r="238" spans="1:6">
      <c r="A238" s="73" t="s">
        <v>2</v>
      </c>
      <c r="B238" s="30" t="s">
        <v>1839</v>
      </c>
      <c r="C238" s="11">
        <v>10</v>
      </c>
      <c r="D238" s="11" t="s">
        <v>5</v>
      </c>
      <c r="E238" s="751"/>
      <c r="F238" s="752"/>
    </row>
    <row r="239" spans="1:6">
      <c r="A239" s="73"/>
      <c r="B239" s="30" t="s">
        <v>1</v>
      </c>
      <c r="C239" s="11"/>
      <c r="D239" s="11"/>
      <c r="E239" s="751"/>
      <c r="F239" s="752"/>
    </row>
    <row r="240" spans="1:6">
      <c r="A240" s="73" t="s">
        <v>6</v>
      </c>
      <c r="B240" s="30" t="s">
        <v>1840</v>
      </c>
      <c r="C240" s="11">
        <v>22</v>
      </c>
      <c r="D240" s="11" t="s">
        <v>5</v>
      </c>
      <c r="E240" s="751"/>
      <c r="F240" s="752"/>
    </row>
    <row r="241" spans="1:6">
      <c r="A241" s="73"/>
      <c r="B241" s="30"/>
      <c r="C241" s="11"/>
      <c r="D241" s="11"/>
      <c r="E241" s="751"/>
      <c r="F241" s="752"/>
    </row>
    <row r="242" spans="1:6">
      <c r="A242" s="73" t="s">
        <v>7</v>
      </c>
      <c r="B242" s="30" t="s">
        <v>1841</v>
      </c>
      <c r="C242" s="11">
        <f>54+190</f>
        <v>244</v>
      </c>
      <c r="D242" s="11" t="s">
        <v>15</v>
      </c>
      <c r="E242" s="751"/>
      <c r="F242" s="752"/>
    </row>
    <row r="243" spans="1:6">
      <c r="A243" s="73"/>
      <c r="B243" s="30"/>
      <c r="C243" s="11"/>
      <c r="D243" s="11"/>
      <c r="E243" s="751"/>
      <c r="F243" s="752"/>
    </row>
    <row r="244" spans="1:6">
      <c r="A244" s="73"/>
      <c r="B244" s="84" t="s">
        <v>1842</v>
      </c>
      <c r="C244" s="11"/>
      <c r="D244" s="11"/>
      <c r="E244" s="751"/>
      <c r="F244" s="752"/>
    </row>
    <row r="245" spans="1:6">
      <c r="A245" s="73"/>
      <c r="B245" s="164"/>
      <c r="C245" s="11"/>
      <c r="D245" s="11"/>
      <c r="E245" s="751"/>
      <c r="F245" s="752"/>
    </row>
    <row r="246" spans="1:6">
      <c r="A246" s="73" t="s">
        <v>8</v>
      </c>
      <c r="B246" s="164" t="s">
        <v>1843</v>
      </c>
      <c r="C246" s="70">
        <v>119</v>
      </c>
      <c r="D246" s="11" t="s">
        <v>15</v>
      </c>
      <c r="E246" s="751"/>
      <c r="F246" s="752"/>
    </row>
    <row r="247" spans="1:6">
      <c r="A247" s="73"/>
      <c r="B247" s="164"/>
      <c r="C247" s="70"/>
      <c r="D247" s="11"/>
      <c r="E247" s="751"/>
      <c r="F247" s="752"/>
    </row>
    <row r="248" spans="1:6">
      <c r="A248" s="73" t="s">
        <v>10</v>
      </c>
      <c r="B248" s="164" t="s">
        <v>1844</v>
      </c>
      <c r="C248" s="70">
        <v>218</v>
      </c>
      <c r="D248" s="11" t="s">
        <v>15</v>
      </c>
      <c r="E248" s="751"/>
      <c r="F248" s="752"/>
    </row>
    <row r="249" spans="1:6">
      <c r="A249" s="73"/>
      <c r="B249" s="164"/>
      <c r="C249" s="11"/>
      <c r="D249" s="11"/>
      <c r="E249" s="751"/>
      <c r="F249" s="752"/>
    </row>
    <row r="250" spans="1:6">
      <c r="A250" s="83" t="s">
        <v>14</v>
      </c>
      <c r="B250" s="30" t="s">
        <v>1845</v>
      </c>
      <c r="C250" s="70">
        <f>67+30</f>
        <v>97</v>
      </c>
      <c r="D250" s="11" t="s">
        <v>25</v>
      </c>
      <c r="E250" s="751"/>
      <c r="F250" s="752"/>
    </row>
    <row r="251" spans="1:6">
      <c r="A251" s="73"/>
      <c r="B251" s="164"/>
      <c r="C251" s="11"/>
      <c r="D251" s="11"/>
      <c r="E251" s="751"/>
      <c r="F251" s="752"/>
    </row>
    <row r="252" spans="1:6">
      <c r="A252" s="73"/>
      <c r="B252" s="84" t="s">
        <v>1846</v>
      </c>
      <c r="C252" s="11"/>
      <c r="D252" s="11"/>
      <c r="E252" s="751"/>
      <c r="F252" s="752"/>
    </row>
    <row r="253" spans="1:6">
      <c r="A253" s="73"/>
      <c r="B253" s="30" t="s">
        <v>1</v>
      </c>
      <c r="C253" s="11"/>
      <c r="D253" s="11"/>
      <c r="E253" s="751"/>
      <c r="F253" s="752"/>
    </row>
    <row r="254" spans="1:6">
      <c r="A254" s="73" t="s">
        <v>16</v>
      </c>
      <c r="B254" s="30" t="s">
        <v>1847</v>
      </c>
      <c r="C254" s="11">
        <v>1930</v>
      </c>
      <c r="D254" s="11" t="s">
        <v>97</v>
      </c>
      <c r="E254" s="751"/>
      <c r="F254" s="752"/>
    </row>
    <row r="255" spans="1:6">
      <c r="A255" s="73"/>
      <c r="B255" s="30"/>
      <c r="C255" s="11"/>
      <c r="D255" s="11"/>
      <c r="E255" s="751"/>
      <c r="F255" s="752"/>
    </row>
    <row r="256" spans="1:6">
      <c r="A256" s="73" t="s">
        <v>24</v>
      </c>
      <c r="B256" s="30" t="s">
        <v>1848</v>
      </c>
      <c r="C256" s="11"/>
      <c r="D256" s="11"/>
      <c r="E256" s="751"/>
      <c r="F256" s="752"/>
    </row>
    <row r="257" spans="1:6">
      <c r="A257" s="73"/>
      <c r="B257" s="30" t="s">
        <v>1849</v>
      </c>
      <c r="C257" s="11">
        <v>1590</v>
      </c>
      <c r="D257" s="11" t="s">
        <v>97</v>
      </c>
      <c r="E257" s="751"/>
      <c r="F257" s="752"/>
    </row>
    <row r="258" spans="1:6">
      <c r="A258" s="73"/>
      <c r="B258" s="30"/>
      <c r="C258" s="11"/>
      <c r="D258" s="11"/>
      <c r="E258" s="751"/>
      <c r="F258" s="752"/>
    </row>
    <row r="259" spans="1:6">
      <c r="A259" s="73" t="s">
        <v>31</v>
      </c>
      <c r="B259" s="30" t="s">
        <v>1850</v>
      </c>
      <c r="C259" s="11">
        <f>C257</f>
        <v>1590</v>
      </c>
      <c r="D259" s="11" t="s">
        <v>97</v>
      </c>
      <c r="E259" s="751"/>
      <c r="F259" s="752"/>
    </row>
    <row r="260" spans="1:6">
      <c r="A260" s="73"/>
      <c r="B260" s="30"/>
      <c r="C260" s="11"/>
      <c r="D260" s="11"/>
      <c r="E260" s="751"/>
      <c r="F260" s="752"/>
    </row>
    <row r="261" spans="1:6">
      <c r="A261" s="73" t="s">
        <v>34</v>
      </c>
      <c r="B261" s="30" t="s">
        <v>1851</v>
      </c>
      <c r="C261" s="11">
        <f>C259</f>
        <v>1590</v>
      </c>
      <c r="D261" s="11" t="s">
        <v>97</v>
      </c>
      <c r="E261" s="751"/>
      <c r="F261" s="752"/>
    </row>
    <row r="262" spans="1:6">
      <c r="A262" s="73"/>
      <c r="B262" s="30"/>
      <c r="C262" s="11"/>
      <c r="D262" s="11"/>
      <c r="E262" s="751"/>
      <c r="F262" s="752"/>
    </row>
    <row r="263" spans="1:6">
      <c r="A263" s="73" t="s">
        <v>35</v>
      </c>
      <c r="B263" s="30" t="s">
        <v>1852</v>
      </c>
      <c r="C263" s="11">
        <f>C261</f>
        <v>1590</v>
      </c>
      <c r="D263" s="11" t="s">
        <v>97</v>
      </c>
      <c r="E263" s="751"/>
      <c r="F263" s="752"/>
    </row>
    <row r="264" spans="1:6">
      <c r="A264" s="73"/>
      <c r="B264" s="30"/>
      <c r="C264" s="11"/>
      <c r="D264" s="11"/>
      <c r="E264" s="751"/>
      <c r="F264" s="752"/>
    </row>
    <row r="265" spans="1:6">
      <c r="A265" s="73" t="s">
        <v>37</v>
      </c>
      <c r="B265" s="30" t="s">
        <v>1853</v>
      </c>
      <c r="C265" s="11">
        <f>C263</f>
        <v>1590</v>
      </c>
      <c r="D265" s="11" t="s">
        <v>97</v>
      </c>
      <c r="E265" s="751"/>
      <c r="F265" s="752"/>
    </row>
    <row r="266" spans="1:6">
      <c r="A266" s="73"/>
      <c r="B266" s="30"/>
      <c r="C266" s="11"/>
      <c r="D266" s="11"/>
      <c r="E266" s="751"/>
      <c r="F266" s="752"/>
    </row>
    <row r="267" spans="1:6">
      <c r="A267" s="73" t="s">
        <v>38</v>
      </c>
      <c r="B267" s="30" t="s">
        <v>1854</v>
      </c>
      <c r="C267" s="11">
        <f>C265</f>
        <v>1590</v>
      </c>
      <c r="D267" s="11" t="s">
        <v>97</v>
      </c>
      <c r="E267" s="751"/>
      <c r="F267" s="752"/>
    </row>
    <row r="268" spans="1:6">
      <c r="A268" s="73"/>
      <c r="B268" s="30"/>
      <c r="C268" s="11"/>
      <c r="D268" s="11"/>
      <c r="E268" s="751"/>
      <c r="F268" s="752"/>
    </row>
    <row r="269" spans="1:6">
      <c r="A269" s="83"/>
      <c r="B269" s="30"/>
      <c r="C269" s="11"/>
      <c r="D269" s="11"/>
      <c r="E269" s="751"/>
      <c r="F269" s="752"/>
    </row>
    <row r="270" spans="1:6">
      <c r="A270" s="83"/>
      <c r="B270" s="30"/>
      <c r="C270" s="11"/>
      <c r="D270" s="11"/>
      <c r="E270" s="751"/>
      <c r="F270" s="752"/>
    </row>
    <row r="271" spans="1:6">
      <c r="A271" s="83"/>
      <c r="B271" s="30"/>
      <c r="C271" s="11"/>
      <c r="D271" s="11"/>
      <c r="E271" s="751"/>
      <c r="F271" s="752"/>
    </row>
    <row r="272" spans="1:6">
      <c r="A272" s="83"/>
      <c r="B272" s="30"/>
      <c r="C272" s="11"/>
      <c r="D272" s="11"/>
      <c r="E272" s="751"/>
      <c r="F272" s="752"/>
    </row>
    <row r="273" spans="1:6">
      <c r="A273" s="83"/>
      <c r="B273" s="30"/>
      <c r="C273" s="11"/>
      <c r="D273" s="11"/>
      <c r="E273" s="751"/>
      <c r="F273" s="752"/>
    </row>
    <row r="274" spans="1:6">
      <c r="A274" s="83"/>
      <c r="B274" s="30"/>
      <c r="C274" s="11"/>
      <c r="D274" s="11"/>
      <c r="E274" s="751"/>
      <c r="F274" s="752"/>
    </row>
    <row r="275" spans="1:6">
      <c r="A275" s="308"/>
      <c r="B275" s="306"/>
      <c r="C275" s="295"/>
      <c r="D275" s="295"/>
      <c r="E275" s="753"/>
      <c r="F275" s="754"/>
    </row>
    <row r="276" spans="1:6">
      <c r="A276" s="308"/>
      <c r="B276" s="306"/>
      <c r="C276" s="295"/>
      <c r="D276" s="295"/>
      <c r="E276" s="753"/>
      <c r="F276" s="754"/>
    </row>
    <row r="277" spans="1:6">
      <c r="A277" s="308"/>
      <c r="B277" s="306"/>
      <c r="C277" s="295"/>
      <c r="D277" s="295"/>
      <c r="E277" s="753"/>
      <c r="F277" s="754"/>
    </row>
    <row r="278" spans="1:6">
      <c r="A278" s="308"/>
      <c r="B278" s="306"/>
      <c r="C278" s="295"/>
      <c r="D278" s="295"/>
      <c r="E278" s="753"/>
      <c r="F278" s="754"/>
    </row>
    <row r="279" spans="1:6">
      <c r="A279" s="308"/>
      <c r="B279" s="306"/>
      <c r="C279" s="295"/>
      <c r="D279" s="295"/>
      <c r="E279" s="753"/>
      <c r="F279" s="754"/>
    </row>
    <row r="280" spans="1:6">
      <c r="A280" s="308"/>
      <c r="B280" s="306"/>
      <c r="C280" s="295"/>
      <c r="D280" s="295"/>
      <c r="E280" s="753"/>
      <c r="F280" s="754"/>
    </row>
    <row r="281" spans="1:6">
      <c r="A281" s="308"/>
      <c r="B281" s="306"/>
      <c r="C281" s="295"/>
      <c r="D281" s="295"/>
      <c r="E281" s="753"/>
      <c r="F281" s="754"/>
    </row>
    <row r="282" spans="1:6">
      <c r="A282" s="308"/>
      <c r="B282" s="306"/>
      <c r="C282" s="295"/>
      <c r="D282" s="295"/>
      <c r="E282" s="753"/>
      <c r="F282" s="754"/>
    </row>
    <row r="283" spans="1:6">
      <c r="A283" s="308"/>
      <c r="B283" s="306"/>
      <c r="C283" s="295"/>
      <c r="D283" s="295"/>
      <c r="E283" s="753"/>
      <c r="F283" s="754"/>
    </row>
    <row r="284" spans="1:6">
      <c r="A284" s="308"/>
      <c r="B284" s="306"/>
      <c r="C284" s="295"/>
      <c r="D284" s="295"/>
      <c r="E284" s="753"/>
      <c r="F284" s="754"/>
    </row>
    <row r="285" spans="1:6">
      <c r="A285" s="308"/>
      <c r="B285" s="306"/>
      <c r="C285" s="295"/>
      <c r="D285" s="295"/>
      <c r="E285" s="753"/>
      <c r="F285" s="754"/>
    </row>
    <row r="286" spans="1:6">
      <c r="A286" s="308"/>
      <c r="B286" s="306"/>
      <c r="C286" s="295"/>
      <c r="D286" s="295"/>
      <c r="E286" s="753"/>
      <c r="F286" s="754"/>
    </row>
    <row r="287" spans="1:6">
      <c r="A287" s="308"/>
      <c r="B287" s="306"/>
      <c r="C287" s="295"/>
      <c r="D287" s="295"/>
      <c r="E287" s="753"/>
      <c r="F287" s="754"/>
    </row>
    <row r="288" spans="1:6">
      <c r="A288" s="308"/>
      <c r="B288" s="306"/>
      <c r="C288" s="295"/>
      <c r="D288" s="295"/>
      <c r="E288" s="753"/>
      <c r="F288" s="754"/>
    </row>
    <row r="289" spans="1:6">
      <c r="A289" s="308"/>
      <c r="B289" s="306"/>
      <c r="C289" s="295"/>
      <c r="D289" s="295"/>
      <c r="E289" s="753"/>
      <c r="F289" s="754"/>
    </row>
    <row r="290" spans="1:6">
      <c r="A290" s="308"/>
      <c r="B290" s="306"/>
      <c r="C290" s="295"/>
      <c r="D290" s="295"/>
      <c r="E290" s="753"/>
      <c r="F290" s="754"/>
    </row>
    <row r="291" spans="1:6">
      <c r="A291" s="308"/>
      <c r="B291" s="306"/>
      <c r="C291" s="295"/>
      <c r="D291" s="295"/>
      <c r="E291" s="753"/>
      <c r="F291" s="754"/>
    </row>
    <row r="292" spans="1:6">
      <c r="A292" s="308"/>
      <c r="B292" s="306"/>
      <c r="C292" s="295"/>
      <c r="D292" s="295"/>
      <c r="E292" s="753"/>
      <c r="F292" s="754"/>
    </row>
    <row r="293" spans="1:6">
      <c r="A293" s="308"/>
      <c r="B293" s="306"/>
      <c r="C293" s="295"/>
      <c r="D293" s="295"/>
      <c r="E293" s="753"/>
      <c r="F293" s="754"/>
    </row>
    <row r="294" spans="1:6">
      <c r="A294" s="308"/>
      <c r="B294" s="306"/>
      <c r="C294" s="295"/>
      <c r="D294" s="295"/>
      <c r="E294" s="753"/>
      <c r="F294" s="754"/>
    </row>
    <row r="295" spans="1:6">
      <c r="A295" s="308"/>
      <c r="B295" s="306"/>
      <c r="C295" s="295"/>
      <c r="D295" s="295"/>
      <c r="E295" s="753"/>
      <c r="F295" s="754"/>
    </row>
    <row r="296" spans="1:6">
      <c r="A296" s="308"/>
      <c r="B296" s="306"/>
      <c r="C296" s="295"/>
      <c r="D296" s="295"/>
      <c r="E296" s="753"/>
      <c r="F296" s="754"/>
    </row>
    <row r="297" spans="1:6">
      <c r="A297" s="308"/>
      <c r="B297" s="306"/>
      <c r="C297" s="295"/>
      <c r="D297" s="295"/>
      <c r="E297" s="753"/>
      <c r="F297" s="754"/>
    </row>
    <row r="298" spans="1:6">
      <c r="A298" s="308"/>
      <c r="B298" s="306"/>
      <c r="C298" s="295"/>
      <c r="D298" s="295"/>
      <c r="E298" s="753"/>
      <c r="F298" s="754"/>
    </row>
    <row r="299" spans="1:6">
      <c r="A299" s="300"/>
      <c r="B299" s="306"/>
      <c r="C299" s="295"/>
      <c r="D299" s="295"/>
      <c r="E299" s="753"/>
      <c r="F299" s="754"/>
    </row>
    <row r="300" spans="1:6">
      <c r="A300" s="442"/>
      <c r="B300" s="431"/>
      <c r="C300" s="391"/>
      <c r="D300" s="601"/>
      <c r="E300" s="755"/>
      <c r="F300" s="756"/>
    </row>
    <row r="301" spans="1:6">
      <c r="A301" s="73"/>
      <c r="B301" s="45"/>
      <c r="C301" s="11"/>
      <c r="D301" s="11"/>
      <c r="E301" s="757"/>
      <c r="F301" s="750"/>
    </row>
    <row r="302" spans="1:6">
      <c r="A302" s="411" t="s">
        <v>1</v>
      </c>
      <c r="B302" s="758" t="s">
        <v>29</v>
      </c>
      <c r="C302" s="97" t="s">
        <v>1</v>
      </c>
      <c r="D302" s="97"/>
      <c r="E302" s="759" t="s">
        <v>35</v>
      </c>
      <c r="F302" s="760">
        <f>SUM(F234:F301)</f>
        <v>0</v>
      </c>
    </row>
    <row r="303" spans="1:6">
      <c r="A303" s="73" t="s">
        <v>1</v>
      </c>
      <c r="B303" s="45" t="s">
        <v>1</v>
      </c>
      <c r="C303" s="11" t="s">
        <v>1</v>
      </c>
      <c r="D303" s="11"/>
      <c r="E303" s="757" t="s">
        <v>1</v>
      </c>
      <c r="F303" s="761"/>
    </row>
    <row r="304" spans="1:6" ht="15.3" thickBot="1">
      <c r="A304" s="762"/>
      <c r="B304" s="289" t="s">
        <v>401</v>
      </c>
      <c r="C304" s="401">
        <f>0.1+C228</f>
        <v>4.3999999999999986</v>
      </c>
      <c r="D304" s="401"/>
      <c r="E304" s="763"/>
      <c r="F304" s="857"/>
    </row>
    <row r="305" spans="1:6">
      <c r="A305" s="167"/>
      <c r="B305" s="168"/>
      <c r="C305" s="169"/>
      <c r="D305" s="276"/>
      <c r="E305" s="277"/>
      <c r="F305" s="278"/>
    </row>
    <row r="306" spans="1:6">
      <c r="A306" s="73"/>
      <c r="B306" s="10" t="s">
        <v>30</v>
      </c>
      <c r="C306" s="11"/>
      <c r="D306" s="12" t="s">
        <v>1</v>
      </c>
      <c r="E306" s="62"/>
      <c r="F306" s="279"/>
    </row>
    <row r="307" spans="1:6">
      <c r="A307" s="280"/>
      <c r="B307" s="16"/>
      <c r="C307" s="17"/>
      <c r="D307" s="18"/>
      <c r="E307" s="19"/>
      <c r="F307" s="281"/>
    </row>
    <row r="308" spans="1:6">
      <c r="A308" s="394"/>
      <c r="B308" s="65"/>
      <c r="C308" s="11"/>
      <c r="D308" s="12"/>
      <c r="E308" s="247"/>
      <c r="F308" s="395"/>
    </row>
    <row r="309" spans="1:6">
      <c r="A309" s="73"/>
      <c r="B309" s="28" t="s">
        <v>167</v>
      </c>
      <c r="C309" s="11"/>
      <c r="D309" s="12"/>
      <c r="E309" s="13"/>
      <c r="F309" s="396"/>
    </row>
    <row r="310" spans="1:6">
      <c r="A310" s="73"/>
      <c r="B310" s="25"/>
      <c r="C310" s="11"/>
      <c r="D310" s="12"/>
      <c r="E310" s="13"/>
      <c r="F310" s="396"/>
    </row>
    <row r="311" spans="1:6">
      <c r="A311" s="285"/>
      <c r="B311" s="68" t="s">
        <v>168</v>
      </c>
      <c r="C311" s="11"/>
      <c r="D311" s="12"/>
      <c r="E311" s="13"/>
      <c r="F311" s="396"/>
    </row>
    <row r="312" spans="1:6">
      <c r="A312" s="285"/>
      <c r="B312" s="25"/>
      <c r="C312" s="11"/>
      <c r="D312" s="12"/>
      <c r="E312" s="13"/>
      <c r="F312" s="396"/>
    </row>
    <row r="313" spans="1:6">
      <c r="A313" s="285" t="s">
        <v>2</v>
      </c>
      <c r="B313" s="25" t="s">
        <v>1855</v>
      </c>
      <c r="C313" s="11"/>
      <c r="D313" s="12"/>
      <c r="E313" s="13"/>
      <c r="F313" s="396"/>
    </row>
    <row r="314" spans="1:6">
      <c r="A314" s="285"/>
      <c r="B314" s="25" t="s">
        <v>170</v>
      </c>
      <c r="C314" s="11"/>
      <c r="D314" s="12"/>
      <c r="E314" s="13"/>
      <c r="F314" s="396"/>
    </row>
    <row r="315" spans="1:6">
      <c r="A315" s="285"/>
      <c r="B315" s="25" t="s">
        <v>171</v>
      </c>
      <c r="C315" s="11"/>
      <c r="D315" s="12"/>
      <c r="E315" s="13"/>
      <c r="F315" s="396"/>
    </row>
    <row r="316" spans="1:6">
      <c r="A316" s="285"/>
      <c r="B316" s="25" t="s">
        <v>172</v>
      </c>
      <c r="C316" s="11"/>
      <c r="D316" s="12"/>
      <c r="E316" s="13"/>
      <c r="F316" s="396"/>
    </row>
    <row r="317" spans="1:6">
      <c r="A317" s="285"/>
      <c r="B317" s="25" t="s">
        <v>173</v>
      </c>
      <c r="C317" s="11"/>
      <c r="D317" s="12"/>
      <c r="E317" s="13"/>
      <c r="F317" s="396"/>
    </row>
    <row r="318" spans="1:6">
      <c r="A318" s="285"/>
      <c r="B318" s="25" t="s">
        <v>174</v>
      </c>
      <c r="C318" s="11"/>
      <c r="D318" s="12"/>
      <c r="E318" s="13"/>
      <c r="F318" s="396"/>
    </row>
    <row r="319" spans="1:6">
      <c r="A319" s="285"/>
      <c r="B319" s="25" t="s">
        <v>175</v>
      </c>
      <c r="C319" s="11">
        <v>366</v>
      </c>
      <c r="D319" s="12" t="s">
        <v>15</v>
      </c>
      <c r="E319" s="13"/>
      <c r="F319" s="396"/>
    </row>
    <row r="320" spans="1:6">
      <c r="A320" s="285"/>
      <c r="B320" s="25"/>
      <c r="C320" s="11"/>
      <c r="D320" s="12"/>
      <c r="E320" s="13"/>
      <c r="F320" s="396"/>
    </row>
    <row r="321" spans="1:6">
      <c r="A321" s="285" t="s">
        <v>6</v>
      </c>
      <c r="B321" s="223" t="s">
        <v>440</v>
      </c>
      <c r="C321" s="135">
        <v>33</v>
      </c>
      <c r="D321" s="70" t="s">
        <v>25</v>
      </c>
      <c r="E321" s="13"/>
      <c r="F321" s="396"/>
    </row>
    <row r="322" spans="1:6">
      <c r="A322" s="285"/>
      <c r="B322" s="223"/>
      <c r="C322" s="135"/>
      <c r="D322" s="70"/>
      <c r="E322" s="13"/>
      <c r="F322" s="396"/>
    </row>
    <row r="323" spans="1:6">
      <c r="A323" s="285" t="s">
        <v>7</v>
      </c>
      <c r="B323" s="223" t="s">
        <v>441</v>
      </c>
      <c r="C323" s="135">
        <v>40</v>
      </c>
      <c r="D323" s="70" t="s">
        <v>25</v>
      </c>
      <c r="E323" s="13"/>
      <c r="F323" s="396"/>
    </row>
    <row r="324" spans="1:6">
      <c r="A324" s="285"/>
      <c r="B324" s="45"/>
      <c r="C324" s="165"/>
      <c r="D324" s="12"/>
      <c r="E324" s="13"/>
      <c r="F324" s="396"/>
    </row>
    <row r="325" spans="1:6">
      <c r="A325" s="285"/>
      <c r="B325" s="28" t="s">
        <v>176</v>
      </c>
      <c r="C325" s="11"/>
      <c r="D325" s="12"/>
      <c r="E325" s="13"/>
      <c r="F325" s="396"/>
    </row>
    <row r="326" spans="1:6">
      <c r="A326" s="285"/>
      <c r="B326" s="25"/>
      <c r="C326" s="11"/>
      <c r="D326" s="12"/>
      <c r="E326" s="13"/>
      <c r="F326" s="396"/>
    </row>
    <row r="327" spans="1:6">
      <c r="A327" s="285"/>
      <c r="B327" s="25" t="s">
        <v>177</v>
      </c>
      <c r="C327" s="11"/>
      <c r="D327" s="12"/>
      <c r="E327" s="13"/>
      <c r="F327" s="396"/>
    </row>
    <row r="328" spans="1:6">
      <c r="A328" s="285"/>
      <c r="B328" s="25" t="s">
        <v>178</v>
      </c>
      <c r="C328" s="11"/>
      <c r="D328" s="12"/>
      <c r="E328" s="13"/>
      <c r="F328" s="396"/>
    </row>
    <row r="329" spans="1:6">
      <c r="A329" s="285"/>
      <c r="B329" s="25" t="s">
        <v>179</v>
      </c>
      <c r="C329" s="11"/>
      <c r="D329" s="12"/>
      <c r="E329" s="13"/>
      <c r="F329" s="396"/>
    </row>
    <row r="330" spans="1:6">
      <c r="A330" s="285"/>
      <c r="B330" s="25" t="s">
        <v>180</v>
      </c>
      <c r="C330" s="11"/>
      <c r="D330" s="12"/>
      <c r="E330" s="13"/>
      <c r="F330" s="396"/>
    </row>
    <row r="331" spans="1:6">
      <c r="A331" s="285"/>
      <c r="B331" s="45"/>
      <c r="C331" s="165"/>
      <c r="D331" s="12"/>
      <c r="E331" s="13"/>
      <c r="F331" s="396"/>
    </row>
    <row r="332" spans="1:6">
      <c r="A332" s="285" t="s">
        <v>8</v>
      </c>
      <c r="B332" s="255" t="s">
        <v>434</v>
      </c>
      <c r="C332" s="11"/>
      <c r="D332" s="12"/>
      <c r="E332" s="13"/>
      <c r="F332" s="396"/>
    </row>
    <row r="333" spans="1:6">
      <c r="A333" s="285"/>
      <c r="B333" s="255" t="s">
        <v>181</v>
      </c>
      <c r="C333" s="11">
        <v>17</v>
      </c>
      <c r="D333" s="12" t="s">
        <v>25</v>
      </c>
      <c r="E333" s="13"/>
      <c r="F333" s="396"/>
    </row>
    <row r="334" spans="1:6">
      <c r="A334" s="285"/>
      <c r="B334" s="255"/>
      <c r="C334" s="11"/>
      <c r="D334" s="12"/>
      <c r="E334" s="13"/>
      <c r="F334" s="396"/>
    </row>
    <row r="335" spans="1:6">
      <c r="A335" s="285" t="s">
        <v>10</v>
      </c>
      <c r="B335" s="255" t="s">
        <v>435</v>
      </c>
      <c r="C335" s="11"/>
      <c r="D335" s="12"/>
      <c r="E335" s="13"/>
      <c r="F335" s="396"/>
    </row>
    <row r="336" spans="1:6">
      <c r="A336" s="285"/>
      <c r="B336" s="255" t="s">
        <v>436</v>
      </c>
      <c r="C336" s="11">
        <v>20</v>
      </c>
      <c r="D336" s="12" t="s">
        <v>25</v>
      </c>
      <c r="E336" s="13"/>
      <c r="F336" s="396"/>
    </row>
    <row r="337" spans="1:6">
      <c r="A337" s="285"/>
      <c r="B337" s="255"/>
      <c r="C337" s="11"/>
      <c r="D337" s="12"/>
      <c r="E337" s="13"/>
      <c r="F337" s="396"/>
    </row>
    <row r="338" spans="1:6">
      <c r="A338" s="285" t="s">
        <v>14</v>
      </c>
      <c r="B338" s="256" t="s">
        <v>568</v>
      </c>
      <c r="C338" s="11"/>
      <c r="D338" s="12"/>
      <c r="E338" s="13"/>
      <c r="F338" s="396"/>
    </row>
    <row r="339" spans="1:6">
      <c r="A339" s="285"/>
      <c r="B339" s="256" t="s">
        <v>437</v>
      </c>
      <c r="C339" s="11">
        <v>4</v>
      </c>
      <c r="D339" s="12" t="s">
        <v>25</v>
      </c>
      <c r="E339" s="13"/>
      <c r="F339" s="396"/>
    </row>
    <row r="340" spans="1:6">
      <c r="A340" s="285"/>
      <c r="B340" s="255"/>
      <c r="C340" s="11"/>
      <c r="D340" s="12"/>
      <c r="E340" s="13"/>
      <c r="F340" s="396"/>
    </row>
    <row r="341" spans="1:6">
      <c r="A341" s="285" t="s">
        <v>16</v>
      </c>
      <c r="B341" s="256" t="s">
        <v>438</v>
      </c>
      <c r="C341" s="11"/>
      <c r="D341" s="12"/>
      <c r="E341" s="13"/>
      <c r="F341" s="396"/>
    </row>
    <row r="342" spans="1:6">
      <c r="A342" s="285"/>
      <c r="B342" s="256" t="s">
        <v>439</v>
      </c>
      <c r="C342" s="11">
        <v>14</v>
      </c>
      <c r="D342" s="12" t="s">
        <v>25</v>
      </c>
      <c r="E342" s="13"/>
      <c r="F342" s="396"/>
    </row>
    <row r="343" spans="1:6">
      <c r="A343" s="285"/>
      <c r="B343" s="255"/>
      <c r="C343" s="11"/>
      <c r="D343" s="12"/>
      <c r="E343" s="13"/>
      <c r="F343" s="396"/>
    </row>
    <row r="344" spans="1:6">
      <c r="A344" s="285" t="s">
        <v>24</v>
      </c>
      <c r="B344" s="255" t="s">
        <v>194</v>
      </c>
      <c r="C344" s="11">
        <v>33</v>
      </c>
      <c r="D344" s="12" t="s">
        <v>25</v>
      </c>
      <c r="E344" s="13"/>
      <c r="F344" s="396"/>
    </row>
    <row r="345" spans="1:6">
      <c r="A345" s="285"/>
      <c r="B345" s="25"/>
      <c r="C345" s="11"/>
      <c r="D345" s="12"/>
      <c r="E345" s="13"/>
      <c r="F345" s="396"/>
    </row>
    <row r="346" spans="1:6">
      <c r="A346" s="73"/>
      <c r="B346" s="244" t="s">
        <v>427</v>
      </c>
      <c r="C346" s="165"/>
      <c r="D346" s="12"/>
      <c r="E346" s="13"/>
      <c r="F346" s="396"/>
    </row>
    <row r="347" spans="1:6">
      <c r="A347" s="73"/>
      <c r="B347" s="118"/>
      <c r="C347" s="165"/>
      <c r="D347" s="12"/>
      <c r="E347" s="13"/>
      <c r="F347" s="396"/>
    </row>
    <row r="348" spans="1:6">
      <c r="A348" s="73" t="s">
        <v>31</v>
      </c>
      <c r="B348" s="245" t="s">
        <v>424</v>
      </c>
      <c r="C348" s="165"/>
      <c r="D348" s="12"/>
      <c r="E348" s="13"/>
      <c r="F348" s="396"/>
    </row>
    <row r="349" spans="1:6">
      <c r="A349" s="73"/>
      <c r="B349" s="118" t="s">
        <v>425</v>
      </c>
      <c r="C349" s="165"/>
      <c r="D349" s="12"/>
      <c r="E349" s="13"/>
      <c r="F349" s="396"/>
    </row>
    <row r="350" spans="1:6">
      <c r="A350" s="73"/>
      <c r="B350" s="77" t="s">
        <v>426</v>
      </c>
      <c r="C350" s="165">
        <v>97</v>
      </c>
      <c r="D350" s="12" t="s">
        <v>25</v>
      </c>
      <c r="E350" s="13"/>
      <c r="F350" s="396"/>
    </row>
    <row r="351" spans="1:6">
      <c r="A351" s="73"/>
      <c r="B351" s="30"/>
      <c r="C351" s="165"/>
      <c r="D351" s="12"/>
      <c r="E351" s="13"/>
      <c r="F351" s="396"/>
    </row>
    <row r="352" spans="1:6">
      <c r="A352" s="73" t="s">
        <v>34</v>
      </c>
      <c r="B352" s="242" t="s">
        <v>569</v>
      </c>
      <c r="C352" s="70"/>
      <c r="D352" s="70"/>
      <c r="E352" s="13"/>
      <c r="F352" s="396"/>
    </row>
    <row r="353" spans="1:6">
      <c r="A353" s="73"/>
      <c r="B353" s="242" t="s">
        <v>571</v>
      </c>
      <c r="C353" s="70">
        <v>1</v>
      </c>
      <c r="D353" s="70" t="s">
        <v>32</v>
      </c>
      <c r="E353" s="13"/>
      <c r="F353" s="396"/>
    </row>
    <row r="354" spans="1:6">
      <c r="A354" s="73"/>
      <c r="B354" s="242"/>
      <c r="C354" s="70"/>
      <c r="D354" s="70"/>
      <c r="E354" s="13"/>
      <c r="F354" s="396"/>
    </row>
    <row r="355" spans="1:6">
      <c r="A355" s="73" t="s">
        <v>35</v>
      </c>
      <c r="B355" s="242" t="s">
        <v>570</v>
      </c>
      <c r="C355" s="70">
        <v>1</v>
      </c>
      <c r="D355" s="70" t="s">
        <v>32</v>
      </c>
      <c r="E355" s="13"/>
      <c r="F355" s="396"/>
    </row>
    <row r="356" spans="1:6">
      <c r="A356" s="73"/>
      <c r="B356" s="246"/>
      <c r="C356" s="165"/>
      <c r="D356" s="12"/>
      <c r="E356" s="13"/>
      <c r="F356" s="396"/>
    </row>
    <row r="357" spans="1:6">
      <c r="A357" s="69"/>
      <c r="B357" s="243" t="s">
        <v>182</v>
      </c>
      <c r="C357" s="135"/>
      <c r="D357" s="70"/>
      <c r="E357" s="13"/>
      <c r="F357" s="396"/>
    </row>
    <row r="358" spans="1:6">
      <c r="A358" s="69"/>
      <c r="B358" s="77"/>
      <c r="C358" s="70"/>
      <c r="D358" s="70"/>
      <c r="E358" s="13"/>
      <c r="F358" s="396"/>
    </row>
    <row r="359" spans="1:6">
      <c r="A359" s="69"/>
      <c r="B359" s="30" t="s">
        <v>421</v>
      </c>
      <c r="C359" s="70"/>
      <c r="D359" s="70"/>
      <c r="E359" s="13"/>
      <c r="F359" s="396"/>
    </row>
    <row r="360" spans="1:6">
      <c r="A360" s="69"/>
      <c r="B360" s="30" t="s">
        <v>422</v>
      </c>
      <c r="C360" s="70"/>
      <c r="D360" s="70"/>
      <c r="E360" s="13"/>
      <c r="F360" s="396"/>
    </row>
    <row r="361" spans="1:6">
      <c r="A361" s="69"/>
      <c r="B361" s="30" t="s">
        <v>423</v>
      </c>
      <c r="C361" s="70">
        <v>97</v>
      </c>
      <c r="D361" s="70" t="s">
        <v>25</v>
      </c>
      <c r="E361" s="13"/>
      <c r="F361" s="396"/>
    </row>
    <row r="362" spans="1:6">
      <c r="A362" s="69"/>
      <c r="B362" s="77"/>
      <c r="C362" s="70"/>
      <c r="D362" s="70"/>
      <c r="E362" s="13"/>
      <c r="F362" s="396"/>
    </row>
    <row r="363" spans="1:6">
      <c r="A363" s="69" t="s">
        <v>37</v>
      </c>
      <c r="B363" s="77" t="s">
        <v>428</v>
      </c>
      <c r="C363" s="70"/>
      <c r="D363" s="70"/>
      <c r="E363" s="13"/>
      <c r="F363" s="396"/>
    </row>
    <row r="364" spans="1:6">
      <c r="A364" s="69"/>
      <c r="B364" s="77" t="s">
        <v>429</v>
      </c>
      <c r="C364" s="70">
        <v>112</v>
      </c>
      <c r="D364" s="70" t="s">
        <v>25</v>
      </c>
      <c r="E364" s="13"/>
      <c r="F364" s="396"/>
    </row>
    <row r="365" spans="1:6">
      <c r="A365" s="69"/>
      <c r="B365" s="77"/>
      <c r="C365" s="70"/>
      <c r="D365" s="70"/>
      <c r="E365" s="13"/>
      <c r="F365" s="396"/>
    </row>
    <row r="366" spans="1:6">
      <c r="A366" s="69" t="s">
        <v>38</v>
      </c>
      <c r="B366" s="77" t="s">
        <v>419</v>
      </c>
      <c r="C366" s="70">
        <v>16</v>
      </c>
      <c r="D366" s="70" t="s">
        <v>32</v>
      </c>
      <c r="E366" s="13"/>
      <c r="F366" s="396"/>
    </row>
    <row r="367" spans="1:6">
      <c r="A367" s="69"/>
      <c r="B367" s="242"/>
      <c r="C367" s="70"/>
      <c r="D367" s="70"/>
      <c r="E367" s="13"/>
      <c r="F367" s="396"/>
    </row>
    <row r="368" spans="1:6">
      <c r="A368" s="69" t="s">
        <v>39</v>
      </c>
      <c r="B368" s="77" t="s">
        <v>420</v>
      </c>
      <c r="C368" s="70">
        <v>16</v>
      </c>
      <c r="D368" s="70" t="s">
        <v>32</v>
      </c>
      <c r="E368" s="13"/>
      <c r="F368" s="396"/>
    </row>
    <row r="369" spans="1:6">
      <c r="A369" s="69"/>
      <c r="B369" s="242"/>
      <c r="C369" s="70"/>
      <c r="D369" s="70"/>
      <c r="E369" s="13"/>
      <c r="F369" s="396"/>
    </row>
    <row r="370" spans="1:6">
      <c r="A370" s="69" t="s">
        <v>96</v>
      </c>
      <c r="B370" s="77" t="s">
        <v>414</v>
      </c>
      <c r="C370" s="70"/>
      <c r="D370" s="70"/>
      <c r="E370" s="13"/>
      <c r="F370" s="396"/>
    </row>
    <row r="371" spans="1:6">
      <c r="A371" s="69"/>
      <c r="B371" s="77" t="s">
        <v>415</v>
      </c>
      <c r="C371" s="70">
        <v>16</v>
      </c>
      <c r="D371" s="70" t="s">
        <v>32</v>
      </c>
      <c r="E371" s="13"/>
      <c r="F371" s="396"/>
    </row>
    <row r="372" spans="1:6">
      <c r="A372" s="69"/>
      <c r="B372" s="77"/>
      <c r="C372" s="70"/>
      <c r="D372" s="70"/>
      <c r="E372" s="13"/>
      <c r="F372" s="396"/>
    </row>
    <row r="373" spans="1:6">
      <c r="A373" s="69" t="s">
        <v>109</v>
      </c>
      <c r="B373" s="77" t="s">
        <v>416</v>
      </c>
      <c r="C373" s="70"/>
      <c r="D373" s="70"/>
      <c r="E373" s="13"/>
      <c r="F373" s="396"/>
    </row>
    <row r="374" spans="1:6">
      <c r="A374" s="69"/>
      <c r="B374" s="77" t="s">
        <v>417</v>
      </c>
      <c r="C374" s="70">
        <v>16</v>
      </c>
      <c r="D374" s="70" t="s">
        <v>32</v>
      </c>
      <c r="E374" s="13"/>
      <c r="F374" s="396"/>
    </row>
    <row r="375" spans="1:6">
      <c r="A375" s="69"/>
      <c r="B375" s="77"/>
      <c r="C375" s="70"/>
      <c r="D375" s="70"/>
      <c r="E375" s="13"/>
      <c r="F375" s="396"/>
    </row>
    <row r="376" spans="1:6">
      <c r="A376" s="69" t="s">
        <v>110</v>
      </c>
      <c r="B376" s="77" t="s">
        <v>418</v>
      </c>
      <c r="C376" s="70">
        <v>16</v>
      </c>
      <c r="D376" s="70" t="s">
        <v>32</v>
      </c>
      <c r="E376" s="13"/>
      <c r="F376" s="396"/>
    </row>
    <row r="377" spans="1:6">
      <c r="A377" s="73"/>
      <c r="B377" s="257"/>
      <c r="C377" s="271"/>
      <c r="D377" s="12"/>
      <c r="E377" s="13"/>
      <c r="F377" s="396"/>
    </row>
    <row r="378" spans="1:6">
      <c r="A378" s="282"/>
      <c r="B378" s="39"/>
      <c r="C378" s="40"/>
      <c r="D378" s="41"/>
      <c r="E378" s="42"/>
      <c r="F378" s="283"/>
    </row>
    <row r="379" spans="1:6">
      <c r="A379" s="280"/>
      <c r="B379" s="43" t="s">
        <v>17</v>
      </c>
      <c r="C379" s="17"/>
      <c r="D379" s="18"/>
      <c r="E379" s="44" t="s">
        <v>35</v>
      </c>
      <c r="F379" s="286"/>
    </row>
    <row r="380" spans="1:6">
      <c r="A380" s="73"/>
      <c r="B380" s="45"/>
      <c r="C380" s="11"/>
      <c r="D380" s="12"/>
      <c r="F380" s="397"/>
    </row>
    <row r="381" spans="1:6" ht="15.3" thickBot="1">
      <c r="A381" s="288"/>
      <c r="B381" s="289" t="s">
        <v>401</v>
      </c>
      <c r="C381" s="220">
        <f>C304+0.1</f>
        <v>4.4999999999999982</v>
      </c>
      <c r="D381" s="291"/>
      <c r="E381" s="292"/>
      <c r="F381" s="293"/>
    </row>
    <row r="382" spans="1:6">
      <c r="A382" s="9"/>
      <c r="B382" s="45"/>
      <c r="C382" s="11"/>
      <c r="D382" s="12"/>
      <c r="E382" s="13"/>
      <c r="F382" s="14"/>
    </row>
    <row r="383" spans="1:6">
      <c r="A383" s="9"/>
      <c r="B383" s="45"/>
      <c r="C383" s="11"/>
      <c r="D383" s="12"/>
      <c r="E383" s="79" t="s">
        <v>30</v>
      </c>
      <c r="F383" s="14"/>
    </row>
    <row r="384" spans="1:6">
      <c r="A384" s="15"/>
      <c r="B384" s="16"/>
      <c r="C384" s="17"/>
      <c r="D384" s="18"/>
      <c r="E384" s="19"/>
      <c r="F384" s="20"/>
    </row>
    <row r="385" spans="1:6">
      <c r="A385" s="9"/>
      <c r="B385" s="258"/>
      <c r="C385" s="294"/>
      <c r="D385" s="12"/>
      <c r="E385" s="13"/>
      <c r="F385" s="248"/>
    </row>
    <row r="386" spans="1:6">
      <c r="A386" s="29"/>
      <c r="B386" s="55" t="s">
        <v>156</v>
      </c>
      <c r="C386" s="11"/>
      <c r="D386" s="12"/>
      <c r="E386" s="13"/>
      <c r="F386" s="248"/>
    </row>
    <row r="387" spans="1:6">
      <c r="A387" s="29"/>
      <c r="B387" s="25"/>
      <c r="C387" s="11"/>
      <c r="D387" s="12"/>
      <c r="E387" s="13"/>
      <c r="F387" s="248"/>
    </row>
    <row r="388" spans="1:6">
      <c r="A388" s="29"/>
      <c r="B388" s="25" t="s">
        <v>157</v>
      </c>
      <c r="C388" s="11"/>
      <c r="D388" s="12"/>
      <c r="E388" s="26"/>
      <c r="F388" s="27"/>
    </row>
    <row r="389" spans="1:6">
      <c r="A389" s="29"/>
      <c r="B389" s="25" t="s">
        <v>158</v>
      </c>
      <c r="C389" s="11"/>
      <c r="D389" s="12"/>
      <c r="E389" s="26"/>
      <c r="F389" s="27"/>
    </row>
    <row r="390" spans="1:6">
      <c r="A390" s="29"/>
      <c r="B390" s="55" t="s">
        <v>159</v>
      </c>
      <c r="C390" s="11"/>
      <c r="D390" s="12"/>
      <c r="E390" s="26"/>
      <c r="F390" s="27"/>
    </row>
    <row r="391" spans="1:6">
      <c r="A391" s="29"/>
      <c r="B391" s="25"/>
      <c r="C391" s="11"/>
      <c r="D391" s="12"/>
      <c r="E391" s="26"/>
      <c r="F391" s="27"/>
    </row>
    <row r="392" spans="1:6">
      <c r="A392" s="67"/>
      <c r="B392" s="55" t="s">
        <v>160</v>
      </c>
      <c r="C392" s="11"/>
      <c r="D392" s="12"/>
      <c r="E392" s="26"/>
      <c r="F392" s="27"/>
    </row>
    <row r="393" spans="1:6">
      <c r="A393" s="67"/>
      <c r="B393" s="55"/>
      <c r="C393" s="11"/>
      <c r="D393" s="12"/>
      <c r="E393" s="26"/>
      <c r="F393" s="27"/>
    </row>
    <row r="394" spans="1:6">
      <c r="A394" s="29"/>
      <c r="B394" s="25" t="s">
        <v>161</v>
      </c>
      <c r="C394" s="11"/>
      <c r="D394" s="12"/>
      <c r="E394" s="26"/>
      <c r="F394" s="27"/>
    </row>
    <row r="395" spans="1:6">
      <c r="A395" s="29"/>
      <c r="B395" s="25" t="s">
        <v>408</v>
      </c>
      <c r="C395" s="11"/>
      <c r="D395" s="12"/>
      <c r="E395" s="26"/>
      <c r="F395" s="27"/>
    </row>
    <row r="396" spans="1:6">
      <c r="A396" s="29"/>
      <c r="B396" s="25" t="s">
        <v>162</v>
      </c>
      <c r="C396" s="11"/>
      <c r="D396" s="12"/>
      <c r="E396" s="26"/>
      <c r="F396" s="27"/>
    </row>
    <row r="397" spans="1:6">
      <c r="A397" s="29"/>
      <c r="B397" s="55" t="s">
        <v>163</v>
      </c>
      <c r="C397" s="11"/>
      <c r="D397" s="12"/>
      <c r="E397" s="26"/>
      <c r="F397" s="27"/>
    </row>
    <row r="398" spans="1:6">
      <c r="A398" s="29"/>
      <c r="B398" s="25"/>
      <c r="C398" s="11"/>
      <c r="D398" s="12"/>
      <c r="E398" s="26"/>
      <c r="F398" s="27"/>
    </row>
    <row r="399" spans="1:6">
      <c r="A399" s="29" t="s">
        <v>2</v>
      </c>
      <c r="B399" s="25" t="s">
        <v>409</v>
      </c>
      <c r="C399" s="11">
        <v>716</v>
      </c>
      <c r="D399" s="12" t="s">
        <v>97</v>
      </c>
      <c r="E399" s="26"/>
      <c r="F399" s="27"/>
    </row>
    <row r="400" spans="1:6">
      <c r="A400" s="29"/>
      <c r="B400" s="25"/>
      <c r="C400" s="11"/>
      <c r="D400" s="12"/>
      <c r="E400" s="26"/>
      <c r="F400" s="27"/>
    </row>
    <row r="401" spans="1:6">
      <c r="A401" s="29" t="s">
        <v>6</v>
      </c>
      <c r="B401" s="25" t="s">
        <v>410</v>
      </c>
      <c r="C401" s="11">
        <v>427</v>
      </c>
      <c r="D401" s="12" t="s">
        <v>97</v>
      </c>
      <c r="E401" s="26"/>
      <c r="F401" s="27"/>
    </row>
    <row r="402" spans="1:6">
      <c r="A402" s="29"/>
      <c r="B402" s="25"/>
      <c r="C402" s="11"/>
      <c r="D402" s="12"/>
      <c r="E402" s="26"/>
      <c r="F402" s="27"/>
    </row>
    <row r="403" spans="1:6">
      <c r="A403" s="29" t="s">
        <v>7</v>
      </c>
      <c r="B403" s="25" t="s">
        <v>164</v>
      </c>
      <c r="C403" s="11">
        <v>245</v>
      </c>
      <c r="D403" s="12" t="s">
        <v>97</v>
      </c>
      <c r="E403" s="26"/>
      <c r="F403" s="27"/>
    </row>
    <row r="404" spans="1:6">
      <c r="A404" s="29"/>
      <c r="B404" s="25"/>
      <c r="C404" s="11"/>
      <c r="D404" s="12"/>
      <c r="E404" s="26"/>
      <c r="F404" s="27"/>
    </row>
    <row r="405" spans="1:6">
      <c r="A405" s="67"/>
      <c r="B405" s="55" t="s">
        <v>165</v>
      </c>
      <c r="C405" s="11"/>
      <c r="D405" s="12"/>
      <c r="E405" s="26"/>
      <c r="F405" s="27"/>
    </row>
    <row r="406" spans="1:6">
      <c r="A406" s="67"/>
      <c r="B406" s="55"/>
      <c r="C406" s="11"/>
      <c r="D406" s="12"/>
      <c r="E406" s="26"/>
      <c r="F406" s="27"/>
    </row>
    <row r="407" spans="1:6">
      <c r="A407" s="29"/>
      <c r="B407" s="25" t="s">
        <v>166</v>
      </c>
      <c r="C407" s="11"/>
      <c r="D407" s="12"/>
      <c r="E407" s="26"/>
      <c r="F407" s="27"/>
    </row>
    <row r="408" spans="1:6">
      <c r="A408" s="29"/>
      <c r="B408" s="55" t="s">
        <v>411</v>
      </c>
      <c r="C408" s="11"/>
      <c r="D408" s="12"/>
      <c r="E408" s="26"/>
      <c r="F408" s="27"/>
    </row>
    <row r="409" spans="1:6">
      <c r="A409" s="29"/>
      <c r="B409" s="25"/>
      <c r="C409" s="11"/>
      <c r="D409" s="12"/>
      <c r="E409" s="26"/>
      <c r="F409" s="27"/>
    </row>
    <row r="410" spans="1:6">
      <c r="A410" s="764" t="s">
        <v>8</v>
      </c>
      <c r="B410" s="118" t="s">
        <v>412</v>
      </c>
      <c r="C410" s="70">
        <v>479</v>
      </c>
      <c r="D410" s="78" t="s">
        <v>97</v>
      </c>
      <c r="E410" s="26"/>
      <c r="F410" s="27"/>
    </row>
    <row r="411" spans="1:6">
      <c r="A411" s="29"/>
      <c r="B411" s="25"/>
      <c r="C411" s="11"/>
      <c r="D411" s="12"/>
      <c r="E411" s="26"/>
      <c r="F411" s="27"/>
    </row>
    <row r="412" spans="1:6">
      <c r="A412" s="29" t="s">
        <v>10</v>
      </c>
      <c r="B412" s="25" t="s">
        <v>413</v>
      </c>
      <c r="C412" s="11">
        <v>1277</v>
      </c>
      <c r="D412" s="12" t="s">
        <v>25</v>
      </c>
      <c r="E412" s="26"/>
      <c r="F412" s="27"/>
    </row>
    <row r="413" spans="1:6">
      <c r="A413" s="29"/>
      <c r="B413" s="25"/>
      <c r="C413" s="11"/>
      <c r="D413" s="12"/>
      <c r="E413" s="26"/>
      <c r="F413" s="27"/>
    </row>
    <row r="414" spans="1:6">
      <c r="A414" s="29" t="s">
        <v>14</v>
      </c>
      <c r="B414" s="25" t="s">
        <v>164</v>
      </c>
      <c r="C414" s="11">
        <f>300</f>
        <v>300</v>
      </c>
      <c r="D414" s="12" t="s">
        <v>97</v>
      </c>
      <c r="E414" s="26"/>
      <c r="F414" s="27"/>
    </row>
    <row r="415" spans="1:6">
      <c r="A415" s="29"/>
      <c r="B415" s="25"/>
      <c r="C415" s="11"/>
      <c r="D415" s="12"/>
      <c r="E415" s="26"/>
      <c r="F415" s="27"/>
    </row>
    <row r="416" spans="1:6">
      <c r="A416" s="83"/>
      <c r="B416" s="84" t="s">
        <v>433</v>
      </c>
      <c r="C416" s="11"/>
      <c r="D416" s="12"/>
      <c r="E416" s="26"/>
      <c r="F416" s="27"/>
    </row>
    <row r="417" spans="1:6">
      <c r="A417" s="83"/>
      <c r="B417" s="30"/>
      <c r="C417" s="11"/>
      <c r="D417" s="12"/>
      <c r="E417" s="26"/>
      <c r="F417" s="27"/>
    </row>
    <row r="418" spans="1:6">
      <c r="A418" s="83" t="s">
        <v>16</v>
      </c>
      <c r="B418" s="246" t="s">
        <v>430</v>
      </c>
      <c r="C418" s="165"/>
      <c r="D418" s="12"/>
      <c r="E418" s="26"/>
      <c r="F418" s="27"/>
    </row>
    <row r="419" spans="1:6">
      <c r="A419" s="83"/>
      <c r="B419" s="246" t="s">
        <v>431</v>
      </c>
      <c r="C419" s="165"/>
      <c r="D419" s="12"/>
      <c r="E419" s="26"/>
      <c r="F419" s="27"/>
    </row>
    <row r="420" spans="1:6">
      <c r="A420" s="73"/>
      <c r="B420" s="246"/>
      <c r="C420" s="165"/>
      <c r="D420" s="12"/>
      <c r="E420" s="13"/>
      <c r="F420" s="27"/>
    </row>
    <row r="421" spans="1:6">
      <c r="A421" s="83"/>
      <c r="B421" s="249" t="s">
        <v>183</v>
      </c>
      <c r="C421" s="165"/>
      <c r="D421" s="74"/>
      <c r="E421" s="75"/>
      <c r="F421" s="72"/>
    </row>
    <row r="422" spans="1:6">
      <c r="A422" s="83"/>
      <c r="B422" s="250"/>
      <c r="C422" s="165"/>
      <c r="D422" s="12"/>
      <c r="E422" s="26"/>
      <c r="F422" s="27"/>
    </row>
    <row r="423" spans="1:6">
      <c r="A423" s="83"/>
      <c r="B423" s="103" t="s">
        <v>233</v>
      </c>
      <c r="C423" s="165"/>
      <c r="D423" s="12"/>
      <c r="E423" s="26"/>
      <c r="F423" s="27"/>
    </row>
    <row r="424" spans="1:6">
      <c r="A424" s="83"/>
      <c r="B424" s="103" t="s">
        <v>1022</v>
      </c>
      <c r="C424" s="165"/>
      <c r="D424" s="12"/>
      <c r="E424" s="26"/>
      <c r="F424" s="27"/>
    </row>
    <row r="425" spans="1:6">
      <c r="A425" s="83"/>
      <c r="B425" s="250"/>
      <c r="C425" s="165"/>
      <c r="D425" s="12"/>
      <c r="E425" s="26"/>
      <c r="F425" s="27"/>
    </row>
    <row r="426" spans="1:6">
      <c r="A426" s="83" t="s">
        <v>24</v>
      </c>
      <c r="B426" s="250" t="s">
        <v>1023</v>
      </c>
      <c r="C426" s="165">
        <v>280</v>
      </c>
      <c r="D426" s="12" t="s">
        <v>15</v>
      </c>
      <c r="E426" s="26"/>
      <c r="F426" s="27"/>
    </row>
    <row r="427" spans="1:6">
      <c r="A427" s="83"/>
      <c r="B427" s="250"/>
      <c r="C427" s="165"/>
      <c r="D427" s="12"/>
      <c r="E427" s="26"/>
      <c r="F427" s="27"/>
    </row>
    <row r="428" spans="1:6">
      <c r="A428" s="83"/>
      <c r="B428" s="250" t="s">
        <v>1024</v>
      </c>
      <c r="C428" s="165"/>
      <c r="D428" s="12"/>
      <c r="E428" s="26"/>
      <c r="F428" s="27"/>
    </row>
    <row r="429" spans="1:6">
      <c r="A429" s="83"/>
      <c r="B429" s="251" t="s">
        <v>1025</v>
      </c>
      <c r="C429" s="165"/>
      <c r="D429" s="12"/>
      <c r="E429" s="26"/>
      <c r="F429" s="27"/>
    </row>
    <row r="430" spans="1:6">
      <c r="A430" s="83"/>
      <c r="B430" s="251" t="s">
        <v>1026</v>
      </c>
      <c r="C430" s="165"/>
      <c r="D430" s="12"/>
      <c r="E430" s="26"/>
      <c r="F430" s="27"/>
    </row>
    <row r="431" spans="1:6">
      <c r="A431" s="83"/>
      <c r="B431" s="251"/>
      <c r="C431" s="165"/>
      <c r="D431" s="12"/>
      <c r="E431" s="26"/>
      <c r="F431" s="27"/>
    </row>
    <row r="432" spans="1:6">
      <c r="A432" s="83" t="s">
        <v>31</v>
      </c>
      <c r="B432" s="246" t="s">
        <v>432</v>
      </c>
      <c r="C432" s="165">
        <v>30</v>
      </c>
      <c r="D432" s="12" t="s">
        <v>15</v>
      </c>
      <c r="E432" s="26"/>
      <c r="F432" s="27"/>
    </row>
    <row r="433" spans="1:6">
      <c r="A433" s="83"/>
      <c r="B433" s="246"/>
      <c r="C433" s="165"/>
      <c r="D433" s="12"/>
      <c r="E433" s="26"/>
      <c r="F433" s="27"/>
    </row>
    <row r="434" spans="1:6">
      <c r="A434" s="29"/>
      <c r="B434" s="33"/>
      <c r="C434" s="165"/>
      <c r="D434" s="12"/>
      <c r="E434" s="26"/>
      <c r="F434" s="27"/>
    </row>
    <row r="435" spans="1:6">
      <c r="A435" s="29"/>
      <c r="B435" s="33"/>
      <c r="C435" s="165"/>
      <c r="D435" s="12"/>
      <c r="E435" s="26"/>
      <c r="F435" s="27"/>
    </row>
    <row r="436" spans="1:6">
      <c r="A436" s="29"/>
      <c r="B436" s="33"/>
      <c r="C436" s="165"/>
      <c r="D436" s="12"/>
      <c r="E436" s="26"/>
      <c r="F436" s="27"/>
    </row>
    <row r="437" spans="1:6">
      <c r="A437" s="83"/>
      <c r="B437" s="252"/>
      <c r="C437" s="254"/>
      <c r="D437" s="12"/>
      <c r="E437" s="85"/>
      <c r="F437" s="86"/>
    </row>
    <row r="438" spans="1:6">
      <c r="A438" s="83"/>
      <c r="B438" s="253"/>
      <c r="C438" s="165"/>
      <c r="D438" s="12"/>
      <c r="E438" s="85"/>
      <c r="F438" s="86"/>
    </row>
    <row r="439" spans="1:6">
      <c r="A439" s="83"/>
      <c r="B439" s="87"/>
      <c r="C439" s="11"/>
      <c r="D439" s="12"/>
      <c r="E439" s="85"/>
      <c r="F439" s="86"/>
    </row>
    <row r="440" spans="1:6">
      <c r="A440" s="83"/>
      <c r="B440" s="84"/>
      <c r="C440" s="11"/>
      <c r="D440" s="12"/>
      <c r="E440" s="85"/>
      <c r="F440" s="86"/>
    </row>
    <row r="441" spans="1:6">
      <c r="A441" s="83"/>
      <c r="B441" s="30"/>
      <c r="D441" s="12"/>
      <c r="E441" s="85"/>
      <c r="F441" s="76"/>
    </row>
    <row r="442" spans="1:6">
      <c r="A442" s="29"/>
      <c r="B442" s="82"/>
      <c r="C442" s="11"/>
      <c r="D442" s="12"/>
      <c r="E442" s="26"/>
      <c r="F442" s="27"/>
    </row>
    <row r="443" spans="1:6">
      <c r="A443" s="29"/>
      <c r="B443" s="82"/>
      <c r="C443" s="11"/>
      <c r="D443" s="12"/>
      <c r="E443" s="26"/>
      <c r="F443" s="27"/>
    </row>
    <row r="444" spans="1:6">
      <c r="A444" s="29"/>
      <c r="B444" s="82"/>
      <c r="C444" s="11"/>
      <c r="D444" s="12"/>
      <c r="E444" s="26"/>
      <c r="F444" s="27"/>
    </row>
    <row r="445" spans="1:6">
      <c r="A445" s="29"/>
      <c r="B445" s="82"/>
      <c r="C445" s="11"/>
      <c r="D445" s="12"/>
      <c r="E445" s="26"/>
      <c r="F445" s="27"/>
    </row>
    <row r="446" spans="1:6">
      <c r="A446" s="29"/>
      <c r="B446" s="82"/>
      <c r="C446" s="11"/>
      <c r="D446" s="12"/>
      <c r="E446" s="26"/>
      <c r="F446" s="27"/>
    </row>
    <row r="447" spans="1:6">
      <c r="A447" s="29"/>
      <c r="B447" s="82"/>
      <c r="C447" s="11"/>
      <c r="D447" s="12"/>
      <c r="E447" s="26"/>
      <c r="F447" s="27"/>
    </row>
    <row r="448" spans="1:6">
      <c r="A448" s="29"/>
      <c r="B448" s="33"/>
      <c r="C448" s="11"/>
      <c r="D448" s="12"/>
      <c r="E448" s="26"/>
      <c r="F448" s="27"/>
    </row>
    <row r="449" spans="1:6">
      <c r="A449" s="29"/>
      <c r="B449" s="25"/>
      <c r="C449" s="11"/>
      <c r="D449" s="12"/>
      <c r="E449" s="26"/>
      <c r="F449" s="27"/>
    </row>
    <row r="450" spans="1:6">
      <c r="A450" s="29"/>
      <c r="B450" s="88"/>
      <c r="C450" s="11"/>
      <c r="D450" s="12"/>
      <c r="E450" s="26"/>
      <c r="F450" s="27"/>
    </row>
    <row r="451" spans="1:6">
      <c r="A451" s="29"/>
      <c r="B451" s="765"/>
      <c r="C451" s="11"/>
      <c r="D451" s="12"/>
      <c r="E451" s="26"/>
      <c r="F451" s="27"/>
    </row>
    <row r="452" spans="1:6">
      <c r="A452" s="29"/>
      <c r="B452" s="82"/>
      <c r="C452" s="11"/>
      <c r="D452" s="12"/>
      <c r="E452" s="26"/>
      <c r="F452" s="27"/>
    </row>
    <row r="453" spans="1:6">
      <c r="A453" s="29"/>
      <c r="B453" s="25"/>
      <c r="C453" s="11"/>
      <c r="D453" s="12"/>
      <c r="E453" s="26"/>
      <c r="F453" s="27"/>
    </row>
    <row r="454" spans="1:6">
      <c r="A454" s="21"/>
      <c r="B454" s="39"/>
      <c r="C454" s="40"/>
      <c r="D454" s="41"/>
      <c r="E454" s="42"/>
      <c r="F454" s="24"/>
    </row>
    <row r="455" spans="1:6">
      <c r="A455" s="15"/>
      <c r="B455" s="43" t="s">
        <v>17</v>
      </c>
      <c r="C455" s="17"/>
      <c r="D455" s="18"/>
      <c r="E455" s="44" t="s">
        <v>35</v>
      </c>
      <c r="F455" s="38"/>
    </row>
    <row r="456" spans="1:6">
      <c r="A456" s="9"/>
      <c r="B456" s="45"/>
      <c r="C456" s="11"/>
      <c r="D456" s="12"/>
      <c r="F456" s="14"/>
    </row>
    <row r="457" spans="1:6" ht="15.3" thickBot="1">
      <c r="A457" s="47"/>
      <c r="B457" s="48" t="s">
        <v>401</v>
      </c>
      <c r="C457" s="220">
        <f>C381+0.1</f>
        <v>4.5999999999999979</v>
      </c>
      <c r="D457" s="50"/>
      <c r="E457" s="51"/>
      <c r="F457" s="52"/>
    </row>
    <row r="458" spans="1:6">
      <c r="A458" s="2"/>
      <c r="B458" s="3"/>
      <c r="C458" s="4"/>
      <c r="D458" s="5"/>
      <c r="E458" s="6"/>
      <c r="F458" s="7"/>
    </row>
    <row r="459" spans="1:6">
      <c r="A459" s="9"/>
      <c r="B459" s="45"/>
      <c r="C459" s="11"/>
      <c r="D459" s="12"/>
      <c r="E459" s="79" t="s">
        <v>30</v>
      </c>
      <c r="F459" s="14"/>
    </row>
    <row r="460" spans="1:6">
      <c r="A460" s="15"/>
      <c r="B460" s="16"/>
      <c r="C460" s="17"/>
      <c r="D460" s="18"/>
      <c r="E460" s="19"/>
      <c r="F460" s="20"/>
    </row>
    <row r="461" spans="1:6">
      <c r="A461" s="21"/>
      <c r="B461" s="22"/>
      <c r="E461" s="23"/>
      <c r="F461" s="24"/>
    </row>
    <row r="462" spans="1:6">
      <c r="A462" s="9"/>
      <c r="B462" s="25" t="s">
        <v>1</v>
      </c>
      <c r="E462" s="26"/>
      <c r="F462" s="27"/>
    </row>
    <row r="463" spans="1:6">
      <c r="A463" s="9"/>
      <c r="B463" s="25" t="s">
        <v>1</v>
      </c>
      <c r="E463" s="26"/>
      <c r="F463" s="27"/>
    </row>
    <row r="464" spans="1:6">
      <c r="A464" s="9" t="s">
        <v>1</v>
      </c>
      <c r="B464" s="25" t="s">
        <v>1</v>
      </c>
      <c r="C464" s="31" t="s">
        <v>1</v>
      </c>
      <c r="E464" s="26"/>
      <c r="F464" s="27"/>
    </row>
    <row r="465" spans="1:6">
      <c r="A465" s="9" t="s">
        <v>1</v>
      </c>
      <c r="B465" s="25" t="s">
        <v>1</v>
      </c>
      <c r="E465" s="26"/>
      <c r="F465" s="27"/>
    </row>
    <row r="466" spans="1:6">
      <c r="A466" s="9" t="s">
        <v>1</v>
      </c>
      <c r="B466" s="25" t="s">
        <v>1</v>
      </c>
      <c r="C466" s="31" t="s">
        <v>1</v>
      </c>
      <c r="E466" s="26"/>
      <c r="F466" s="27"/>
    </row>
    <row r="467" spans="1:6">
      <c r="A467" s="9"/>
      <c r="B467" s="25" t="s">
        <v>1</v>
      </c>
      <c r="E467" s="26"/>
      <c r="F467" s="27"/>
    </row>
    <row r="468" spans="1:6">
      <c r="A468" s="9"/>
      <c r="B468" s="25"/>
      <c r="E468" s="26"/>
      <c r="F468" s="27"/>
    </row>
    <row r="469" spans="1:6">
      <c r="A469" s="9"/>
      <c r="B469" s="25"/>
      <c r="E469" s="26"/>
      <c r="F469" s="27"/>
    </row>
    <row r="470" spans="1:6">
      <c r="A470" s="9"/>
      <c r="B470" s="25"/>
      <c r="E470" s="26"/>
      <c r="F470" s="27"/>
    </row>
    <row r="471" spans="1:6">
      <c r="A471" s="9"/>
      <c r="B471" s="25"/>
      <c r="E471" s="26"/>
      <c r="F471" s="27"/>
    </row>
    <row r="472" spans="1:6">
      <c r="A472" s="9"/>
      <c r="B472" s="25"/>
      <c r="E472" s="26"/>
      <c r="F472" s="27"/>
    </row>
    <row r="473" spans="1:6">
      <c r="A473" s="9"/>
      <c r="B473" s="25" t="s">
        <v>1</v>
      </c>
      <c r="E473" s="26"/>
      <c r="F473" s="27"/>
    </row>
    <row r="474" spans="1:6">
      <c r="A474" s="9"/>
      <c r="B474" s="25" t="s">
        <v>1</v>
      </c>
      <c r="C474" s="31" t="s">
        <v>1</v>
      </c>
      <c r="E474" s="26"/>
      <c r="F474" s="27"/>
    </row>
    <row r="475" spans="1:6">
      <c r="A475" s="9" t="s">
        <v>1</v>
      </c>
      <c r="B475" s="25" t="s">
        <v>1</v>
      </c>
      <c r="C475" s="31" t="s">
        <v>1</v>
      </c>
      <c r="E475" s="26"/>
      <c r="F475" s="27"/>
    </row>
    <row r="476" spans="1:6">
      <c r="A476" s="9"/>
      <c r="B476" s="25" t="s">
        <v>1</v>
      </c>
      <c r="E476" s="26"/>
      <c r="F476" s="27"/>
    </row>
    <row r="477" spans="1:6">
      <c r="A477" s="9" t="s">
        <v>1</v>
      </c>
      <c r="B477" s="25" t="s">
        <v>1</v>
      </c>
      <c r="C477" s="31" t="s">
        <v>1</v>
      </c>
      <c r="E477" s="26"/>
      <c r="F477" s="27"/>
    </row>
    <row r="478" spans="1:6">
      <c r="A478" s="9"/>
      <c r="B478" s="25" t="s">
        <v>1</v>
      </c>
      <c r="E478" s="26"/>
      <c r="F478" s="27"/>
    </row>
    <row r="479" spans="1:6">
      <c r="A479" s="9" t="s">
        <v>1</v>
      </c>
      <c r="B479" s="25" t="s">
        <v>1</v>
      </c>
      <c r="E479" s="26"/>
      <c r="F479" s="27"/>
    </row>
    <row r="480" spans="1:6">
      <c r="A480" s="9"/>
      <c r="B480" s="25" t="s">
        <v>1</v>
      </c>
      <c r="E480" s="26"/>
      <c r="F480" s="27"/>
    </row>
    <row r="481" spans="1:6">
      <c r="A481" s="9"/>
      <c r="B481" s="56" t="s">
        <v>27</v>
      </c>
      <c r="E481" s="26"/>
      <c r="F481" s="27"/>
    </row>
    <row r="482" spans="1:6">
      <c r="A482" s="9"/>
      <c r="B482" s="56" t="s">
        <v>1</v>
      </c>
      <c r="C482" s="31" t="s">
        <v>1</v>
      </c>
      <c r="E482" s="26"/>
      <c r="F482" s="27"/>
    </row>
    <row r="483" spans="1:6">
      <c r="A483" s="9"/>
      <c r="B483" s="56" t="s">
        <v>70</v>
      </c>
      <c r="C483" s="31" t="s">
        <v>1</v>
      </c>
      <c r="E483" s="26"/>
      <c r="F483" s="27"/>
    </row>
    <row r="484" spans="1:6">
      <c r="A484" s="9" t="s">
        <v>1</v>
      </c>
      <c r="B484" s="25" t="s">
        <v>1</v>
      </c>
      <c r="E484" s="26"/>
      <c r="F484" s="27"/>
    </row>
    <row r="485" spans="1:6">
      <c r="A485" s="9"/>
      <c r="B485" s="57">
        <f>C381</f>
        <v>4.4999999999999982</v>
      </c>
      <c r="C485" s="31" t="s">
        <v>1</v>
      </c>
      <c r="E485" s="26"/>
      <c r="F485" s="27"/>
    </row>
    <row r="486" spans="1:6">
      <c r="A486" s="9" t="s">
        <v>1</v>
      </c>
      <c r="B486" s="57" t="s">
        <v>1</v>
      </c>
      <c r="E486" s="26"/>
      <c r="F486" s="27"/>
    </row>
    <row r="487" spans="1:6">
      <c r="A487" s="9" t="s">
        <v>1</v>
      </c>
      <c r="B487" s="57">
        <f>C457</f>
        <v>4.5999999999999979</v>
      </c>
      <c r="C487" s="31" t="s">
        <v>1</v>
      </c>
      <c r="E487" s="26"/>
      <c r="F487" s="27"/>
    </row>
    <row r="488" spans="1:6">
      <c r="A488" s="9"/>
      <c r="B488" s="25" t="s">
        <v>1</v>
      </c>
      <c r="E488" s="26"/>
      <c r="F488" s="27"/>
    </row>
    <row r="489" spans="1:6">
      <c r="A489" s="9"/>
      <c r="B489" s="57"/>
      <c r="E489" s="26"/>
      <c r="F489" s="27"/>
    </row>
    <row r="490" spans="1:6">
      <c r="A490" s="9"/>
      <c r="B490" s="25" t="s">
        <v>1</v>
      </c>
      <c r="E490" s="26"/>
      <c r="F490" s="27"/>
    </row>
    <row r="491" spans="1:6">
      <c r="A491" s="9"/>
      <c r="B491" s="25" t="s">
        <v>1</v>
      </c>
      <c r="E491" s="26"/>
      <c r="F491" s="27"/>
    </row>
    <row r="492" spans="1:6">
      <c r="A492" s="9" t="s">
        <v>1</v>
      </c>
      <c r="B492" s="25" t="s">
        <v>1</v>
      </c>
      <c r="E492" s="26"/>
      <c r="F492" s="27"/>
    </row>
    <row r="493" spans="1:6">
      <c r="A493" s="9"/>
      <c r="B493" s="25" t="s">
        <v>1</v>
      </c>
      <c r="C493" s="31" t="s">
        <v>1</v>
      </c>
      <c r="E493" s="26"/>
      <c r="F493" s="27"/>
    </row>
    <row r="494" spans="1:6">
      <c r="A494" s="9"/>
      <c r="B494" s="25" t="s">
        <v>1</v>
      </c>
      <c r="E494" s="26"/>
      <c r="F494" s="27"/>
    </row>
    <row r="495" spans="1:6">
      <c r="A495" s="9"/>
      <c r="B495" s="25" t="s">
        <v>1</v>
      </c>
      <c r="E495" s="26"/>
      <c r="F495" s="27"/>
    </row>
    <row r="496" spans="1:6">
      <c r="A496" s="9"/>
      <c r="B496" s="25" t="s">
        <v>1</v>
      </c>
      <c r="E496" s="26"/>
      <c r="F496" s="27"/>
    </row>
    <row r="497" spans="1:6">
      <c r="A497" s="9" t="s">
        <v>1</v>
      </c>
      <c r="B497" s="25" t="s">
        <v>1</v>
      </c>
      <c r="C497" s="31" t="s">
        <v>1</v>
      </c>
      <c r="E497" s="26"/>
      <c r="F497" s="27"/>
    </row>
    <row r="498" spans="1:6">
      <c r="A498" s="9" t="s">
        <v>1</v>
      </c>
      <c r="B498" s="25" t="s">
        <v>1</v>
      </c>
      <c r="C498" s="31" t="s">
        <v>1</v>
      </c>
      <c r="E498" s="26"/>
      <c r="F498" s="27"/>
    </row>
    <row r="499" spans="1:6">
      <c r="A499" s="9" t="s">
        <v>1</v>
      </c>
      <c r="B499" s="25" t="s">
        <v>1</v>
      </c>
      <c r="C499" s="31" t="s">
        <v>1</v>
      </c>
      <c r="E499" s="26"/>
      <c r="F499" s="27"/>
    </row>
    <row r="500" spans="1:6">
      <c r="A500" s="9"/>
      <c r="B500" s="25" t="s">
        <v>1</v>
      </c>
      <c r="E500" s="26"/>
      <c r="F500" s="27"/>
    </row>
    <row r="501" spans="1:6">
      <c r="A501" s="9"/>
      <c r="B501" s="25" t="s">
        <v>1</v>
      </c>
      <c r="E501" s="26"/>
      <c r="F501" s="27"/>
    </row>
    <row r="502" spans="1:6">
      <c r="A502" s="9" t="s">
        <v>1</v>
      </c>
      <c r="B502" s="25" t="s">
        <v>1</v>
      </c>
      <c r="C502" s="31" t="s">
        <v>1</v>
      </c>
      <c r="E502" s="26"/>
      <c r="F502" s="27"/>
    </row>
    <row r="503" spans="1:6">
      <c r="A503" s="9"/>
      <c r="B503" s="25" t="s">
        <v>1</v>
      </c>
      <c r="C503" s="31" t="s">
        <v>1</v>
      </c>
      <c r="E503" s="26"/>
      <c r="F503" s="27"/>
    </row>
    <row r="504" spans="1:6">
      <c r="A504" s="9"/>
      <c r="B504" s="25" t="s">
        <v>1</v>
      </c>
      <c r="C504" s="31" t="s">
        <v>1</v>
      </c>
      <c r="E504" s="26"/>
      <c r="F504" s="27"/>
    </row>
    <row r="505" spans="1:6">
      <c r="A505" s="9" t="s">
        <v>1</v>
      </c>
      <c r="B505" s="25" t="s">
        <v>1</v>
      </c>
      <c r="E505" s="26"/>
      <c r="F505" s="27"/>
    </row>
    <row r="506" spans="1:6">
      <c r="A506" s="9" t="s">
        <v>1</v>
      </c>
      <c r="B506" s="25" t="s">
        <v>1</v>
      </c>
      <c r="C506" s="31" t="s">
        <v>1</v>
      </c>
      <c r="E506" s="26"/>
      <c r="F506" s="27"/>
    </row>
    <row r="507" spans="1:6">
      <c r="A507" s="9"/>
      <c r="B507" s="25" t="s">
        <v>1</v>
      </c>
      <c r="E507" s="26"/>
      <c r="F507" s="27"/>
    </row>
    <row r="508" spans="1:6">
      <c r="A508" s="9"/>
      <c r="B508" s="25" t="s">
        <v>1</v>
      </c>
      <c r="C508" s="31" t="s">
        <v>1</v>
      </c>
      <c r="E508" s="26"/>
      <c r="F508" s="27" t="s">
        <v>1</v>
      </c>
    </row>
    <row r="509" spans="1:6">
      <c r="A509" s="9"/>
      <c r="B509" s="25" t="s">
        <v>1</v>
      </c>
      <c r="C509" s="31" t="s">
        <v>1</v>
      </c>
      <c r="E509" s="26"/>
      <c r="F509" s="27"/>
    </row>
    <row r="510" spans="1:6">
      <c r="A510" s="9"/>
      <c r="B510" s="25"/>
      <c r="E510" s="26"/>
      <c r="F510" s="27"/>
    </row>
    <row r="511" spans="1:6">
      <c r="A511" s="9"/>
      <c r="B511" s="25"/>
      <c r="E511" s="26"/>
      <c r="F511" s="27"/>
    </row>
    <row r="512" spans="1:6">
      <c r="A512" s="9"/>
      <c r="B512" s="25"/>
      <c r="E512" s="26"/>
      <c r="F512" s="27"/>
    </row>
    <row r="513" spans="1:6">
      <c r="A513" s="9"/>
      <c r="B513" s="25"/>
      <c r="E513" s="26"/>
      <c r="F513" s="27"/>
    </row>
    <row r="514" spans="1:6">
      <c r="A514" s="9"/>
      <c r="B514" s="25"/>
      <c r="E514" s="26"/>
      <c r="F514" s="27"/>
    </row>
    <row r="515" spans="1:6">
      <c r="A515" s="9"/>
      <c r="B515" s="25"/>
      <c r="E515" s="26"/>
      <c r="F515" s="27"/>
    </row>
    <row r="516" spans="1:6">
      <c r="A516" s="9"/>
      <c r="B516" s="25"/>
      <c r="E516" s="26"/>
      <c r="F516" s="27"/>
    </row>
    <row r="517" spans="1:6">
      <c r="A517" s="9"/>
      <c r="B517" s="25"/>
      <c r="E517" s="26"/>
      <c r="F517" s="27"/>
    </row>
    <row r="518" spans="1:6">
      <c r="A518" s="9"/>
      <c r="B518" s="25"/>
      <c r="E518" s="26"/>
      <c r="F518" s="27"/>
    </row>
    <row r="519" spans="1:6">
      <c r="A519" s="9"/>
      <c r="B519" s="25"/>
      <c r="E519" s="26"/>
      <c r="F519" s="27"/>
    </row>
    <row r="520" spans="1:6">
      <c r="A520" s="9"/>
      <c r="B520" s="25"/>
      <c r="E520" s="26"/>
      <c r="F520" s="27"/>
    </row>
    <row r="521" spans="1:6">
      <c r="A521" s="9"/>
      <c r="B521" s="25"/>
      <c r="E521" s="26"/>
      <c r="F521" s="27"/>
    </row>
    <row r="522" spans="1:6">
      <c r="A522" s="9"/>
      <c r="B522" s="25"/>
      <c r="E522" s="26"/>
      <c r="F522" s="27"/>
    </row>
    <row r="523" spans="1:6">
      <c r="A523" s="9"/>
      <c r="B523" s="25"/>
      <c r="E523" s="26"/>
      <c r="F523" s="27"/>
    </row>
    <row r="524" spans="1:6">
      <c r="A524" s="9"/>
      <c r="B524" s="25"/>
      <c r="E524" s="26"/>
      <c r="F524" s="27"/>
    </row>
    <row r="525" spans="1:6">
      <c r="A525" s="9"/>
      <c r="B525" s="25"/>
      <c r="E525" s="26"/>
      <c r="F525" s="27"/>
    </row>
    <row r="526" spans="1:6">
      <c r="A526" s="9"/>
      <c r="B526" s="25"/>
      <c r="E526" s="26"/>
      <c r="F526" s="27"/>
    </row>
    <row r="527" spans="1:6">
      <c r="A527" s="9"/>
      <c r="B527" s="25"/>
      <c r="E527" s="26"/>
      <c r="F527" s="27"/>
    </row>
    <row r="528" spans="1:6">
      <c r="A528" s="9"/>
      <c r="B528" s="25"/>
      <c r="E528" s="26"/>
      <c r="F528" s="27"/>
    </row>
    <row r="529" spans="1:6">
      <c r="A529" s="9"/>
      <c r="B529" s="25"/>
      <c r="E529" s="26"/>
      <c r="F529" s="27"/>
    </row>
    <row r="530" spans="1:6">
      <c r="A530" s="58"/>
      <c r="B530" s="59"/>
      <c r="C530" s="37"/>
      <c r="D530" s="60"/>
      <c r="E530" s="61"/>
      <c r="F530" s="38"/>
    </row>
    <row r="531" spans="1:6">
      <c r="A531" s="9"/>
      <c r="B531" s="45"/>
      <c r="C531" s="11"/>
      <c r="D531" s="12"/>
      <c r="F531" s="24"/>
    </row>
    <row r="532" spans="1:6">
      <c r="A532" s="15" t="s">
        <v>1</v>
      </c>
      <c r="B532" s="43" t="s">
        <v>29</v>
      </c>
      <c r="C532" s="17" t="s">
        <v>1</v>
      </c>
      <c r="D532" s="18"/>
      <c r="E532" s="44" t="s">
        <v>18</v>
      </c>
      <c r="F532" s="38"/>
    </row>
    <row r="533" spans="1:6">
      <c r="A533" s="9" t="s">
        <v>1</v>
      </c>
      <c r="B533" s="45" t="s">
        <v>1</v>
      </c>
      <c r="C533" s="31" t="s">
        <v>1</v>
      </c>
      <c r="E533" s="8" t="s">
        <v>1</v>
      </c>
      <c r="F533" s="46"/>
    </row>
    <row r="534" spans="1:6" ht="15.3" thickBot="1">
      <c r="A534" s="275"/>
      <c r="B534" s="102" t="s">
        <v>401</v>
      </c>
      <c r="C534" s="766">
        <f>C457+0.1</f>
        <v>4.6999999999999975</v>
      </c>
      <c r="D534" s="12"/>
      <c r="F534" s="14"/>
    </row>
    <row r="535" spans="1:6">
      <c r="A535" s="767"/>
      <c r="B535" s="768"/>
      <c r="C535" s="769"/>
      <c r="D535" s="770"/>
      <c r="E535" s="771"/>
      <c r="F535" s="772"/>
    </row>
    <row r="536" spans="1:6">
      <c r="A536" s="300"/>
      <c r="B536" s="301" t="s">
        <v>1856</v>
      </c>
      <c r="C536" s="773"/>
      <c r="D536" s="295"/>
      <c r="E536" s="774"/>
      <c r="F536" s="722"/>
    </row>
    <row r="537" spans="1:6">
      <c r="A537" s="303"/>
      <c r="B537" s="304"/>
      <c r="C537" s="775"/>
      <c r="D537" s="324"/>
      <c r="E537" s="776"/>
      <c r="F537" s="777"/>
    </row>
    <row r="538" spans="1:6">
      <c r="A538" s="305"/>
      <c r="B538" s="419"/>
      <c r="C538" s="778"/>
      <c r="D538" s="684"/>
      <c r="E538" s="779"/>
      <c r="F538" s="381"/>
    </row>
    <row r="539" spans="1:6">
      <c r="A539" s="308"/>
      <c r="B539" s="315" t="s">
        <v>1857</v>
      </c>
      <c r="C539" s="773"/>
      <c r="D539" s="295"/>
      <c r="E539" s="780"/>
      <c r="F539" s="329"/>
    </row>
    <row r="540" spans="1:6">
      <c r="A540" s="308"/>
      <c r="B540" s="315" t="s">
        <v>1858</v>
      </c>
      <c r="C540" s="773"/>
      <c r="D540" s="295"/>
      <c r="E540" s="780"/>
      <c r="F540" s="329"/>
    </row>
    <row r="541" spans="1:6">
      <c r="A541" s="308"/>
      <c r="B541" s="595"/>
      <c r="C541" s="773"/>
      <c r="D541" s="295"/>
      <c r="E541" s="780"/>
      <c r="F541" s="329"/>
    </row>
    <row r="542" spans="1:6">
      <c r="A542" s="308" t="s">
        <v>1</v>
      </c>
      <c r="B542" s="315" t="s">
        <v>1190</v>
      </c>
      <c r="C542" s="773"/>
      <c r="D542" s="295"/>
      <c r="E542" s="780"/>
      <c r="F542" s="329"/>
    </row>
    <row r="543" spans="1:6">
      <c r="A543" s="308"/>
      <c r="B543" s="315"/>
      <c r="C543" s="773"/>
      <c r="D543" s="295"/>
      <c r="E543" s="780"/>
      <c r="F543" s="329"/>
    </row>
    <row r="544" spans="1:6">
      <c r="A544" s="308" t="s">
        <v>1</v>
      </c>
      <c r="B544" s="315" t="s">
        <v>1859</v>
      </c>
      <c r="C544" s="773"/>
      <c r="D544" s="295"/>
      <c r="E544" s="780"/>
      <c r="F544" s="329"/>
    </row>
    <row r="545" spans="1:6" ht="16.2">
      <c r="A545" s="308"/>
      <c r="B545" s="306" t="s">
        <v>1860</v>
      </c>
      <c r="C545" s="773"/>
      <c r="D545" s="295"/>
      <c r="E545" s="780"/>
      <c r="F545" s="329"/>
    </row>
    <row r="546" spans="1:6">
      <c r="A546" s="308"/>
      <c r="B546" s="306" t="s">
        <v>1</v>
      </c>
      <c r="C546" s="773"/>
      <c r="D546" s="295"/>
      <c r="E546" s="780"/>
      <c r="F546" s="329"/>
    </row>
    <row r="547" spans="1:6">
      <c r="A547" s="308" t="s">
        <v>2</v>
      </c>
      <c r="B547" s="306" t="s">
        <v>1861</v>
      </c>
      <c r="C547" s="773">
        <v>3</v>
      </c>
      <c r="D547" s="295" t="s">
        <v>5</v>
      </c>
      <c r="E547" s="780"/>
      <c r="F547" s="781"/>
    </row>
    <row r="548" spans="1:6">
      <c r="A548" s="308"/>
      <c r="B548" s="306"/>
      <c r="C548" s="773"/>
      <c r="D548" s="295"/>
      <c r="E548" s="780"/>
      <c r="F548" s="329"/>
    </row>
    <row r="549" spans="1:6">
      <c r="A549" s="308" t="s">
        <v>6</v>
      </c>
      <c r="B549" s="306" t="s">
        <v>1862</v>
      </c>
      <c r="C549" s="773">
        <v>4</v>
      </c>
      <c r="D549" s="295" t="s">
        <v>15</v>
      </c>
      <c r="E549" s="780"/>
      <c r="F549" s="781"/>
    </row>
    <row r="550" spans="1:6">
      <c r="A550" s="308"/>
      <c r="B550" s="306"/>
      <c r="C550" s="773"/>
      <c r="D550" s="295"/>
      <c r="E550" s="780"/>
      <c r="F550" s="781"/>
    </row>
    <row r="551" spans="1:6">
      <c r="A551" s="300"/>
      <c r="B551" s="317" t="s">
        <v>1863</v>
      </c>
      <c r="C551" s="778"/>
      <c r="D551" s="684"/>
      <c r="E551" s="780"/>
      <c r="F551" s="329"/>
    </row>
    <row r="552" spans="1:6">
      <c r="A552" s="300"/>
      <c r="B552" s="317" t="s">
        <v>1864</v>
      </c>
      <c r="C552" s="778"/>
      <c r="D552" s="684"/>
      <c r="E552" s="780"/>
      <c r="F552" s="329"/>
    </row>
    <row r="553" spans="1:6">
      <c r="A553" s="308"/>
      <c r="B553" s="315"/>
      <c r="C553" s="773"/>
      <c r="D553" s="295"/>
      <c r="E553" s="780"/>
      <c r="F553" s="329"/>
    </row>
    <row r="554" spans="1:6">
      <c r="A554" s="308" t="s">
        <v>7</v>
      </c>
      <c r="B554" s="315" t="s">
        <v>1865</v>
      </c>
      <c r="C554" s="773">
        <v>7</v>
      </c>
      <c r="D554" s="295" t="s">
        <v>15</v>
      </c>
      <c r="E554" s="780"/>
      <c r="F554" s="781"/>
    </row>
    <row r="555" spans="1:6">
      <c r="A555" s="308"/>
      <c r="B555" s="315"/>
      <c r="C555" s="773"/>
      <c r="D555" s="295"/>
      <c r="E555" s="780"/>
      <c r="F555" s="329"/>
    </row>
    <row r="556" spans="1:6">
      <c r="A556" s="308" t="s">
        <v>8</v>
      </c>
      <c r="B556" s="315" t="s">
        <v>1866</v>
      </c>
      <c r="C556" s="773">
        <v>4</v>
      </c>
      <c r="D556" s="295" t="s">
        <v>15</v>
      </c>
      <c r="E556" s="780"/>
      <c r="F556" s="781"/>
    </row>
    <row r="557" spans="1:6">
      <c r="A557" s="308"/>
      <c r="B557" s="315"/>
      <c r="C557" s="773"/>
      <c r="D557" s="295"/>
      <c r="E557" s="780"/>
      <c r="F557" s="329"/>
    </row>
    <row r="558" spans="1:6">
      <c r="A558" s="308" t="s">
        <v>10</v>
      </c>
      <c r="B558" s="315" t="s">
        <v>1867</v>
      </c>
      <c r="C558" s="773">
        <v>3</v>
      </c>
      <c r="D558" s="295" t="s">
        <v>25</v>
      </c>
      <c r="E558" s="780"/>
      <c r="F558" s="781"/>
    </row>
    <row r="559" spans="1:6">
      <c r="A559" s="308"/>
      <c r="B559" s="315"/>
      <c r="C559" s="773"/>
      <c r="D559" s="295"/>
      <c r="E559" s="780"/>
      <c r="F559" s="329"/>
    </row>
    <row r="560" spans="1:6">
      <c r="A560" s="308" t="s">
        <v>14</v>
      </c>
      <c r="B560" s="315" t="s">
        <v>1868</v>
      </c>
      <c r="C560" s="773"/>
      <c r="D560" s="295"/>
      <c r="E560" s="780"/>
      <c r="F560" s="329"/>
    </row>
    <row r="561" spans="1:6">
      <c r="A561" s="308"/>
      <c r="B561" s="306" t="s">
        <v>1869</v>
      </c>
      <c r="C561" s="773">
        <v>12</v>
      </c>
      <c r="D561" s="295" t="s">
        <v>25</v>
      </c>
      <c r="E561" s="780"/>
      <c r="F561" s="781"/>
    </row>
    <row r="562" spans="1:6">
      <c r="A562" s="308"/>
      <c r="B562" s="306"/>
      <c r="C562" s="773"/>
      <c r="D562" s="295"/>
      <c r="E562" s="780"/>
      <c r="F562" s="781"/>
    </row>
    <row r="563" spans="1:6">
      <c r="A563" s="83" t="s">
        <v>16</v>
      </c>
      <c r="B563" s="30" t="s">
        <v>1845</v>
      </c>
      <c r="C563" s="70">
        <v>2</v>
      </c>
      <c r="D563" s="11" t="s">
        <v>25</v>
      </c>
      <c r="E563" s="751"/>
      <c r="F563" s="752"/>
    </row>
    <row r="564" spans="1:6">
      <c r="A564" s="308"/>
      <c r="B564" s="316" t="s">
        <v>1</v>
      </c>
      <c r="C564" s="773"/>
      <c r="D564" s="295"/>
      <c r="E564" s="780"/>
      <c r="F564" s="329"/>
    </row>
    <row r="565" spans="1:6">
      <c r="A565" s="308"/>
      <c r="B565" s="306" t="s">
        <v>1870</v>
      </c>
      <c r="C565" s="773"/>
      <c r="D565" s="295"/>
      <c r="E565" s="780"/>
      <c r="F565" s="329"/>
    </row>
    <row r="566" spans="1:6">
      <c r="A566" s="308"/>
      <c r="B566" s="306" t="s">
        <v>1</v>
      </c>
      <c r="C566" s="773"/>
      <c r="D566" s="295"/>
      <c r="E566" s="780"/>
      <c r="F566" s="329"/>
    </row>
    <row r="567" spans="1:6">
      <c r="A567" s="308" t="s">
        <v>24</v>
      </c>
      <c r="B567" s="306" t="s">
        <v>1847</v>
      </c>
      <c r="C567" s="773">
        <v>145</v>
      </c>
      <c r="D567" s="295" t="s">
        <v>97</v>
      </c>
      <c r="E567" s="780"/>
      <c r="F567" s="781"/>
    </row>
    <row r="568" spans="1:6">
      <c r="A568" s="308"/>
      <c r="B568" s="306" t="s">
        <v>1</v>
      </c>
      <c r="C568" s="773"/>
      <c r="D568" s="295"/>
      <c r="E568" s="780"/>
      <c r="F568" s="329"/>
    </row>
    <row r="569" spans="1:6">
      <c r="A569" s="308" t="s">
        <v>31</v>
      </c>
      <c r="B569" s="306" t="s">
        <v>1871</v>
      </c>
      <c r="C569" s="773"/>
      <c r="D569" s="295"/>
      <c r="E569" s="780"/>
      <c r="F569" s="329"/>
    </row>
    <row r="570" spans="1:6">
      <c r="A570" s="308"/>
      <c r="B570" s="306" t="s">
        <v>1872</v>
      </c>
      <c r="C570" s="773">
        <v>436</v>
      </c>
      <c r="D570" s="295" t="s">
        <v>97</v>
      </c>
      <c r="E570" s="780"/>
      <c r="F570" s="781"/>
    </row>
    <row r="571" spans="1:6">
      <c r="A571" s="308"/>
      <c r="B571" s="306" t="s">
        <v>1</v>
      </c>
      <c r="C571" s="773"/>
      <c r="D571" s="354"/>
      <c r="E571" s="782"/>
      <c r="F571" s="329"/>
    </row>
    <row r="572" spans="1:6">
      <c r="A572" s="308" t="s">
        <v>34</v>
      </c>
      <c r="B572" s="306" t="s">
        <v>1851</v>
      </c>
      <c r="C572" s="773">
        <v>544</v>
      </c>
      <c r="D572" s="354" t="s">
        <v>97</v>
      </c>
      <c r="E572" s="782"/>
      <c r="F572" s="781"/>
    </row>
    <row r="573" spans="1:6">
      <c r="A573" s="308"/>
      <c r="B573" s="306" t="s">
        <v>1</v>
      </c>
      <c r="C573" s="773"/>
      <c r="D573" s="354"/>
      <c r="E573" s="783"/>
      <c r="F573" s="329"/>
    </row>
    <row r="574" spans="1:6">
      <c r="A574" s="308" t="s">
        <v>35</v>
      </c>
      <c r="B574" s="306" t="s">
        <v>1852</v>
      </c>
      <c r="C574" s="773">
        <v>590</v>
      </c>
      <c r="D574" s="354" t="s">
        <v>97</v>
      </c>
      <c r="E574" s="782"/>
      <c r="F574" s="781"/>
    </row>
    <row r="575" spans="1:6">
      <c r="A575" s="308"/>
      <c r="B575" s="306" t="s">
        <v>1</v>
      </c>
      <c r="C575" s="773"/>
      <c r="D575" s="354"/>
      <c r="E575" s="783"/>
      <c r="F575" s="329"/>
    </row>
    <row r="576" spans="1:6">
      <c r="A576" s="308" t="s">
        <v>37</v>
      </c>
      <c r="B576" s="306" t="s">
        <v>1852</v>
      </c>
      <c r="C576" s="773">
        <v>590</v>
      </c>
      <c r="D576" s="354" t="s">
        <v>97</v>
      </c>
      <c r="E576" s="782"/>
      <c r="F576" s="781"/>
    </row>
    <row r="577" spans="1:6">
      <c r="A577" s="308"/>
      <c r="B577" s="306"/>
      <c r="C577" s="773"/>
      <c r="D577" s="354"/>
      <c r="E577" s="783"/>
      <c r="F577" s="781"/>
    </row>
    <row r="578" spans="1:6">
      <c r="A578" s="784"/>
      <c r="B578" s="785" t="s">
        <v>1873</v>
      </c>
      <c r="C578" s="786"/>
      <c r="D578" s="786"/>
      <c r="E578" s="787"/>
      <c r="F578" s="788"/>
    </row>
    <row r="579" spans="1:6">
      <c r="A579" s="784"/>
      <c r="B579" s="785"/>
      <c r="C579" s="786"/>
      <c r="D579" s="786"/>
      <c r="E579" s="787"/>
      <c r="F579" s="788"/>
    </row>
    <row r="580" spans="1:6">
      <c r="A580" s="784"/>
      <c r="B580" s="785" t="s">
        <v>1874</v>
      </c>
      <c r="C580" s="786"/>
      <c r="D580" s="786"/>
      <c r="E580" s="787"/>
      <c r="F580" s="788"/>
    </row>
    <row r="581" spans="1:6">
      <c r="A581" s="784"/>
      <c r="B581" s="785"/>
      <c r="C581" s="786"/>
      <c r="D581" s="786"/>
      <c r="E581" s="787"/>
      <c r="F581" s="788"/>
    </row>
    <row r="582" spans="1:6">
      <c r="A582" s="784" t="s">
        <v>38</v>
      </c>
      <c r="B582" s="785" t="s">
        <v>1875</v>
      </c>
      <c r="C582" s="786"/>
      <c r="D582" s="786"/>
      <c r="E582" s="787"/>
      <c r="F582" s="788"/>
    </row>
    <row r="583" spans="1:6">
      <c r="A583" s="784"/>
      <c r="B583" s="785" t="s">
        <v>1876</v>
      </c>
      <c r="C583" s="786"/>
      <c r="D583" s="786"/>
      <c r="E583" s="787"/>
      <c r="F583" s="789"/>
    </row>
    <row r="584" spans="1:6">
      <c r="A584" s="784"/>
      <c r="B584" s="785" t="s">
        <v>1877</v>
      </c>
      <c r="C584" s="786">
        <v>28</v>
      </c>
      <c r="D584" s="786" t="s">
        <v>32</v>
      </c>
      <c r="E584" s="787"/>
      <c r="F584" s="789"/>
    </row>
    <row r="585" spans="1:6">
      <c r="A585" s="784"/>
      <c r="B585" s="785"/>
      <c r="C585" s="786"/>
      <c r="D585" s="786"/>
      <c r="E585" s="787"/>
      <c r="F585" s="788"/>
    </row>
    <row r="586" spans="1:6">
      <c r="A586" s="784" t="s">
        <v>39</v>
      </c>
      <c r="B586" s="785" t="s">
        <v>1878</v>
      </c>
      <c r="C586" s="786"/>
      <c r="D586" s="786"/>
      <c r="E586" s="787"/>
      <c r="F586" s="789"/>
    </row>
    <row r="587" spans="1:6">
      <c r="A587" s="784"/>
      <c r="B587" s="785" t="s">
        <v>1879</v>
      </c>
      <c r="C587" s="786">
        <v>18</v>
      </c>
      <c r="D587" s="786" t="s">
        <v>32</v>
      </c>
      <c r="E587" s="787"/>
      <c r="F587" s="789"/>
    </row>
    <row r="588" spans="1:6">
      <c r="A588" s="784"/>
      <c r="B588" s="785"/>
      <c r="C588" s="786"/>
      <c r="D588" s="786"/>
      <c r="E588" s="787"/>
      <c r="F588" s="788"/>
    </row>
    <row r="589" spans="1:6">
      <c r="A589" s="784" t="s">
        <v>96</v>
      </c>
      <c r="B589" s="785" t="s">
        <v>1880</v>
      </c>
      <c r="C589" s="786"/>
      <c r="D589" s="786"/>
      <c r="E589" s="787"/>
      <c r="F589" s="789"/>
    </row>
    <row r="590" spans="1:6">
      <c r="A590" s="784"/>
      <c r="B590" s="785" t="s">
        <v>1881</v>
      </c>
      <c r="C590" s="786">
        <v>79</v>
      </c>
      <c r="D590" s="786" t="s">
        <v>25</v>
      </c>
      <c r="E590" s="787"/>
      <c r="F590" s="789"/>
    </row>
    <row r="591" spans="1:6">
      <c r="A591" s="784"/>
      <c r="B591" s="785"/>
      <c r="C591" s="786"/>
      <c r="D591" s="786"/>
      <c r="E591" s="787"/>
      <c r="F591" s="789"/>
    </row>
    <row r="592" spans="1:6">
      <c r="A592" s="784" t="s">
        <v>109</v>
      </c>
      <c r="B592" s="785" t="s">
        <v>1882</v>
      </c>
      <c r="C592" s="786">
        <v>40</v>
      </c>
      <c r="D592" s="786" t="s">
        <v>25</v>
      </c>
      <c r="E592" s="787"/>
      <c r="F592" s="789"/>
    </row>
    <row r="593" spans="1:6">
      <c r="A593" s="784"/>
      <c r="B593" s="785"/>
      <c r="C593" s="786"/>
      <c r="D593" s="786"/>
      <c r="E593" s="787"/>
      <c r="F593" s="789"/>
    </row>
    <row r="594" spans="1:6">
      <c r="A594" s="784" t="s">
        <v>110</v>
      </c>
      <c r="B594" s="785" t="s">
        <v>1883</v>
      </c>
      <c r="C594" s="786">
        <v>12</v>
      </c>
      <c r="D594" s="786" t="s">
        <v>32</v>
      </c>
      <c r="E594" s="787"/>
      <c r="F594" s="789"/>
    </row>
    <row r="595" spans="1:6">
      <c r="A595" s="784"/>
      <c r="B595" s="785"/>
      <c r="C595" s="786"/>
      <c r="D595" s="786"/>
      <c r="E595" s="787"/>
      <c r="F595" s="789"/>
    </row>
    <row r="596" spans="1:6">
      <c r="A596" s="384"/>
      <c r="B596" s="739" t="s">
        <v>396</v>
      </c>
      <c r="C596" s="209"/>
      <c r="D596" s="210"/>
      <c r="E596" s="209"/>
      <c r="F596" s="229"/>
    </row>
    <row r="597" spans="1:6">
      <c r="A597" s="384"/>
      <c r="B597" s="740"/>
      <c r="C597" s="209"/>
      <c r="D597" s="210"/>
      <c r="E597" s="209"/>
      <c r="F597" s="229"/>
    </row>
    <row r="598" spans="1:6">
      <c r="A598" s="384" t="s">
        <v>111</v>
      </c>
      <c r="B598" s="740" t="s">
        <v>1884</v>
      </c>
      <c r="C598" s="209"/>
      <c r="D598" s="210"/>
      <c r="E598" s="209"/>
      <c r="F598" s="229"/>
    </row>
    <row r="599" spans="1:6">
      <c r="A599" s="384"/>
      <c r="B599" s="740" t="s">
        <v>1885</v>
      </c>
      <c r="C599" s="209"/>
      <c r="D599" s="210" t="s">
        <v>374</v>
      </c>
      <c r="E599" s="209"/>
      <c r="F599" s="229"/>
    </row>
    <row r="600" spans="1:6">
      <c r="A600" s="384"/>
      <c r="B600" s="331"/>
      <c r="C600" s="790"/>
      <c r="D600" s="332"/>
      <c r="E600" s="791"/>
      <c r="F600" s="792"/>
    </row>
    <row r="601" spans="1:6">
      <c r="A601" s="384"/>
      <c r="B601" s="331"/>
      <c r="C601" s="790"/>
      <c r="D601" s="332"/>
      <c r="E601" s="791"/>
      <c r="F601" s="792"/>
    </row>
    <row r="602" spans="1:6">
      <c r="A602" s="384"/>
      <c r="B602" s="331"/>
      <c r="C602" s="790"/>
      <c r="D602" s="332"/>
      <c r="E602" s="791"/>
      <c r="F602" s="792"/>
    </row>
    <row r="603" spans="1:6">
      <c r="A603" s="384"/>
      <c r="B603" s="331"/>
      <c r="C603" s="790"/>
      <c r="D603" s="332"/>
      <c r="E603" s="791"/>
      <c r="F603" s="792"/>
    </row>
    <row r="604" spans="1:6">
      <c r="A604" s="384"/>
      <c r="B604" s="331"/>
      <c r="C604" s="790"/>
      <c r="D604" s="332"/>
      <c r="E604" s="791"/>
      <c r="F604" s="792"/>
    </row>
    <row r="605" spans="1:6">
      <c r="A605" s="330"/>
      <c r="B605" s="331"/>
      <c r="C605" s="793"/>
      <c r="D605" s="332"/>
      <c r="E605" s="791"/>
      <c r="F605" s="792"/>
    </row>
    <row r="606" spans="1:6">
      <c r="A606" s="330"/>
      <c r="B606" s="331"/>
      <c r="C606" s="786"/>
      <c r="D606" s="332"/>
      <c r="E606" s="791"/>
      <c r="F606" s="792"/>
    </row>
    <row r="607" spans="1:6">
      <c r="A607" s="794"/>
      <c r="B607" s="795"/>
      <c r="C607" s="796"/>
      <c r="D607" s="797"/>
      <c r="E607" s="798"/>
      <c r="F607" s="799"/>
    </row>
    <row r="608" spans="1:6">
      <c r="A608" s="800" t="s">
        <v>1</v>
      </c>
      <c r="B608" s="801" t="s">
        <v>29</v>
      </c>
      <c r="C608" s="802" t="s">
        <v>1</v>
      </c>
      <c r="D608" s="803"/>
      <c r="E608" s="804" t="s">
        <v>18</v>
      </c>
      <c r="F608" s="805">
        <f>SUM(F538:F606)</f>
        <v>0</v>
      </c>
    </row>
    <row r="609" spans="1:6">
      <c r="A609" s="384" t="s">
        <v>1</v>
      </c>
      <c r="B609" s="723" t="s">
        <v>1</v>
      </c>
      <c r="C609" s="786" t="s">
        <v>1</v>
      </c>
      <c r="D609" s="332"/>
      <c r="E609" s="806" t="s">
        <v>1</v>
      </c>
      <c r="F609" s="807"/>
    </row>
    <row r="610" spans="1:6" ht="15.3" thickBot="1">
      <c r="A610" s="808"/>
      <c r="B610" s="289" t="s">
        <v>401</v>
      </c>
      <c r="C610" s="809">
        <f>C534+0.1</f>
        <v>4.7999999999999972</v>
      </c>
      <c r="D610" s="810"/>
      <c r="E610" s="811"/>
      <c r="F610" s="812"/>
    </row>
    <row r="611" spans="1:6">
      <c r="A611" s="167"/>
      <c r="B611" s="168"/>
      <c r="C611" s="169"/>
      <c r="D611" s="276"/>
      <c r="E611" s="277"/>
      <c r="F611" s="278"/>
    </row>
    <row r="612" spans="1:6">
      <c r="A612" s="73"/>
      <c r="B612" s="10" t="s">
        <v>33</v>
      </c>
      <c r="C612" s="11"/>
      <c r="D612" s="12"/>
      <c r="E612" s="62"/>
      <c r="F612" s="279"/>
    </row>
    <row r="613" spans="1:6">
      <c r="A613" s="280"/>
      <c r="B613" s="16"/>
      <c r="C613" s="17"/>
      <c r="D613" s="18"/>
      <c r="E613" s="19"/>
      <c r="F613" s="281"/>
    </row>
    <row r="614" spans="1:6">
      <c r="A614" s="282"/>
      <c r="B614" s="22"/>
      <c r="C614" s="11"/>
      <c r="D614" s="12"/>
      <c r="E614" s="23"/>
      <c r="F614" s="283"/>
    </row>
    <row r="615" spans="1:6">
      <c r="A615" s="285"/>
      <c r="B615" s="28" t="s">
        <v>187</v>
      </c>
      <c r="C615" s="11"/>
      <c r="D615" s="12"/>
      <c r="E615" s="26"/>
      <c r="F615" s="284"/>
    </row>
    <row r="616" spans="1:6">
      <c r="A616" s="285"/>
      <c r="B616" s="25"/>
      <c r="C616" s="11"/>
      <c r="D616" s="12"/>
      <c r="E616" s="26"/>
      <c r="F616" s="284"/>
    </row>
    <row r="617" spans="1:6">
      <c r="A617" s="83"/>
      <c r="B617" s="84" t="s">
        <v>188</v>
      </c>
      <c r="C617" s="11"/>
      <c r="D617" s="12"/>
      <c r="E617" s="89"/>
      <c r="F617" s="90"/>
    </row>
    <row r="618" spans="1:6">
      <c r="A618" s="83"/>
      <c r="B618" s="84" t="s">
        <v>189</v>
      </c>
      <c r="C618" s="11"/>
      <c r="D618" s="12"/>
      <c r="E618" s="89"/>
      <c r="F618" s="90"/>
    </row>
    <row r="619" spans="1:6">
      <c r="A619" s="83"/>
      <c r="B619" s="84" t="s">
        <v>190</v>
      </c>
      <c r="C619" s="11"/>
      <c r="D619" s="12"/>
      <c r="E619" s="89"/>
      <c r="F619" s="90"/>
    </row>
    <row r="620" spans="1:6">
      <c r="A620" s="83"/>
      <c r="B620" s="30"/>
      <c r="C620" s="11"/>
      <c r="D620" s="12"/>
      <c r="E620" s="89"/>
      <c r="F620" s="90"/>
    </row>
    <row r="621" spans="1:6">
      <c r="A621" s="83" t="s">
        <v>2</v>
      </c>
      <c r="B621" s="30" t="s">
        <v>442</v>
      </c>
      <c r="C621" s="11"/>
      <c r="D621" s="12"/>
      <c r="E621" s="92"/>
      <c r="F621" s="90"/>
    </row>
    <row r="622" spans="1:6">
      <c r="A622" s="83"/>
      <c r="B622" s="30" t="s">
        <v>443</v>
      </c>
      <c r="C622" s="11"/>
      <c r="D622" s="12"/>
      <c r="E622" s="92"/>
      <c r="F622" s="90"/>
    </row>
    <row r="623" spans="1:6">
      <c r="A623" s="83"/>
      <c r="B623" s="30" t="s">
        <v>191</v>
      </c>
      <c r="C623" s="11">
        <v>96</v>
      </c>
      <c r="D623" s="12" t="s">
        <v>15</v>
      </c>
      <c r="E623" s="92"/>
      <c r="F623" s="90"/>
    </row>
    <row r="624" spans="1:6">
      <c r="A624" s="83"/>
      <c r="B624" s="30"/>
      <c r="C624" s="11"/>
      <c r="D624" s="12"/>
      <c r="E624" s="92"/>
      <c r="F624" s="90"/>
    </row>
    <row r="625" spans="1:6">
      <c r="A625" s="73" t="s">
        <v>6</v>
      </c>
      <c r="B625" s="246" t="s">
        <v>1886</v>
      </c>
      <c r="C625" s="165">
        <v>805</v>
      </c>
      <c r="D625" s="12" t="s">
        <v>15</v>
      </c>
      <c r="E625" s="92"/>
      <c r="F625" s="90"/>
    </row>
    <row r="626" spans="1:6">
      <c r="A626" s="73"/>
      <c r="B626" s="246"/>
      <c r="C626" s="165"/>
      <c r="D626" s="12"/>
      <c r="E626" s="92"/>
      <c r="F626" s="90"/>
    </row>
    <row r="627" spans="1:6">
      <c r="A627" s="285"/>
      <c r="B627" s="68" t="s">
        <v>192</v>
      </c>
      <c r="C627" s="11"/>
      <c r="D627" s="12"/>
      <c r="E627" s="26"/>
      <c r="F627" s="284"/>
    </row>
    <row r="628" spans="1:6">
      <c r="A628" s="285"/>
      <c r="B628" s="55"/>
      <c r="C628" s="11"/>
      <c r="D628" s="12"/>
      <c r="E628" s="26"/>
      <c r="F628" s="284"/>
    </row>
    <row r="629" spans="1:6">
      <c r="A629" s="285" t="s">
        <v>7</v>
      </c>
      <c r="B629" s="55" t="s">
        <v>446</v>
      </c>
      <c r="C629" s="11"/>
      <c r="D629" s="12"/>
      <c r="E629" s="26"/>
      <c r="F629" s="284"/>
    </row>
    <row r="630" spans="1:6">
      <c r="A630" s="285"/>
      <c r="B630" s="55" t="s">
        <v>193</v>
      </c>
      <c r="C630" s="11">
        <v>36</v>
      </c>
      <c r="D630" s="12" t="s">
        <v>25</v>
      </c>
      <c r="E630" s="26"/>
      <c r="F630" s="284"/>
    </row>
    <row r="631" spans="1:6">
      <c r="A631" s="285"/>
      <c r="B631" s="55"/>
      <c r="C631" s="11"/>
      <c r="D631" s="12"/>
      <c r="E631" s="26"/>
      <c r="F631" s="284"/>
    </row>
    <row r="632" spans="1:6">
      <c r="A632" s="285" t="s">
        <v>8</v>
      </c>
      <c r="B632" s="55" t="s">
        <v>1887</v>
      </c>
      <c r="C632" s="11">
        <v>210</v>
      </c>
      <c r="D632" s="12" t="s">
        <v>25</v>
      </c>
      <c r="E632" s="26"/>
      <c r="F632" s="284"/>
    </row>
    <row r="633" spans="1:6">
      <c r="A633" s="285"/>
      <c r="B633" s="55"/>
      <c r="C633" s="11"/>
      <c r="D633" s="12"/>
      <c r="E633" s="26"/>
      <c r="F633" s="284"/>
    </row>
    <row r="634" spans="1:6">
      <c r="A634" s="73"/>
      <c r="B634" s="25"/>
      <c r="C634" s="11"/>
      <c r="D634" s="12"/>
      <c r="E634" s="13"/>
      <c r="F634" s="284"/>
    </row>
    <row r="635" spans="1:6">
      <c r="A635" s="285"/>
      <c r="B635" s="25"/>
      <c r="C635" s="11"/>
      <c r="D635" s="12"/>
      <c r="E635" s="13"/>
      <c r="F635" s="284"/>
    </row>
    <row r="636" spans="1:6">
      <c r="A636" s="285"/>
      <c r="B636" s="25"/>
      <c r="C636" s="11"/>
      <c r="D636" s="12"/>
      <c r="E636" s="13"/>
      <c r="F636" s="284"/>
    </row>
    <row r="637" spans="1:6">
      <c r="A637" s="285"/>
      <c r="B637" s="25"/>
      <c r="C637" s="11"/>
      <c r="D637" s="12"/>
      <c r="E637" s="13"/>
      <c r="F637" s="284"/>
    </row>
    <row r="638" spans="1:6">
      <c r="A638" s="285"/>
      <c r="B638" s="25"/>
      <c r="C638" s="11"/>
      <c r="D638" s="12"/>
      <c r="E638" s="13"/>
      <c r="F638" s="284"/>
    </row>
    <row r="639" spans="1:6">
      <c r="A639" s="285"/>
      <c r="B639" s="25"/>
      <c r="C639" s="11"/>
      <c r="D639" s="12"/>
      <c r="E639" s="13"/>
      <c r="F639" s="284"/>
    </row>
    <row r="640" spans="1:6">
      <c r="A640" s="285"/>
      <c r="B640" s="25"/>
      <c r="C640" s="11"/>
      <c r="D640" s="12"/>
      <c r="E640" s="13"/>
      <c r="F640" s="284"/>
    </row>
    <row r="641" spans="1:6">
      <c r="A641" s="285"/>
      <c r="B641" s="25"/>
      <c r="C641" s="11"/>
      <c r="D641" s="12"/>
      <c r="E641" s="13"/>
      <c r="F641" s="284"/>
    </row>
    <row r="642" spans="1:6">
      <c r="A642" s="83"/>
      <c r="B642" s="30"/>
      <c r="C642" s="11"/>
      <c r="D642" s="12"/>
      <c r="E642" s="92"/>
      <c r="F642" s="90"/>
    </row>
    <row r="643" spans="1:6">
      <c r="A643" s="285"/>
      <c r="B643" s="25"/>
      <c r="C643" s="11"/>
      <c r="D643" s="12"/>
      <c r="E643" s="13"/>
      <c r="F643" s="284"/>
    </row>
    <row r="644" spans="1:6">
      <c r="A644" s="285"/>
      <c r="B644" s="25"/>
      <c r="C644" s="11"/>
      <c r="D644" s="12"/>
      <c r="E644" s="13"/>
      <c r="F644" s="284"/>
    </row>
    <row r="645" spans="1:6">
      <c r="A645" s="285"/>
      <c r="B645" s="25"/>
      <c r="C645" s="11"/>
      <c r="D645" s="12"/>
      <c r="E645" s="13"/>
      <c r="F645" s="284"/>
    </row>
    <row r="646" spans="1:6">
      <c r="A646" s="285"/>
      <c r="B646" s="25"/>
      <c r="C646" s="11"/>
      <c r="D646" s="12"/>
      <c r="E646" s="13"/>
      <c r="F646" s="284"/>
    </row>
    <row r="647" spans="1:6">
      <c r="A647" s="285"/>
      <c r="B647" s="25"/>
      <c r="C647" s="11"/>
      <c r="D647" s="12"/>
      <c r="E647" s="13"/>
      <c r="F647" s="284"/>
    </row>
    <row r="648" spans="1:6">
      <c r="A648" s="285"/>
      <c r="B648" s="25"/>
      <c r="C648" s="11"/>
      <c r="D648" s="12"/>
      <c r="E648" s="13"/>
      <c r="F648" s="284"/>
    </row>
    <row r="649" spans="1:6">
      <c r="A649" s="285"/>
      <c r="B649" s="25"/>
      <c r="C649" s="11"/>
      <c r="D649" s="12"/>
      <c r="E649" s="13"/>
      <c r="F649" s="284"/>
    </row>
    <row r="650" spans="1:6">
      <c r="A650" s="285"/>
      <c r="B650" s="25"/>
      <c r="C650" s="11"/>
      <c r="D650" s="12"/>
      <c r="E650" s="13"/>
      <c r="F650" s="284"/>
    </row>
    <row r="651" spans="1:6">
      <c r="A651" s="285"/>
      <c r="B651" s="25"/>
      <c r="C651" s="11"/>
      <c r="D651" s="12"/>
      <c r="E651" s="13"/>
      <c r="F651" s="284"/>
    </row>
    <row r="652" spans="1:6">
      <c r="A652" s="285"/>
      <c r="B652" s="25"/>
      <c r="C652" s="11"/>
      <c r="D652" s="12"/>
      <c r="E652" s="13"/>
      <c r="F652" s="284"/>
    </row>
    <row r="653" spans="1:6">
      <c r="A653" s="285"/>
      <c r="B653" s="25"/>
      <c r="C653" s="11"/>
      <c r="D653" s="12"/>
      <c r="E653" s="13"/>
      <c r="F653" s="284"/>
    </row>
    <row r="654" spans="1:6">
      <c r="A654" s="285"/>
      <c r="B654" s="25"/>
      <c r="C654" s="11"/>
      <c r="D654" s="12"/>
      <c r="E654" s="13"/>
      <c r="F654" s="284"/>
    </row>
    <row r="655" spans="1:6">
      <c r="A655" s="285"/>
      <c r="B655" s="25"/>
      <c r="C655" s="11"/>
      <c r="D655" s="12"/>
      <c r="E655" s="13"/>
      <c r="F655" s="284"/>
    </row>
    <row r="656" spans="1:6">
      <c r="A656" s="285"/>
      <c r="B656" s="25"/>
      <c r="C656" s="11"/>
      <c r="D656" s="12"/>
      <c r="E656" s="13"/>
      <c r="F656" s="284"/>
    </row>
    <row r="657" spans="1:6">
      <c r="A657" s="285"/>
      <c r="B657" s="25"/>
      <c r="C657" s="11"/>
      <c r="D657" s="12"/>
      <c r="E657" s="13"/>
      <c r="F657" s="284"/>
    </row>
    <row r="658" spans="1:6">
      <c r="A658" s="285"/>
      <c r="B658" s="25"/>
      <c r="C658" s="11"/>
      <c r="D658" s="12"/>
      <c r="E658" s="13"/>
      <c r="F658" s="284"/>
    </row>
    <row r="659" spans="1:6">
      <c r="A659" s="285"/>
      <c r="B659" s="25"/>
      <c r="C659" s="11"/>
      <c r="D659" s="12"/>
      <c r="E659" s="13"/>
      <c r="F659" s="284"/>
    </row>
    <row r="660" spans="1:6">
      <c r="A660" s="285"/>
      <c r="B660" s="25"/>
      <c r="C660" s="11"/>
      <c r="D660" s="12"/>
      <c r="E660" s="13"/>
      <c r="F660" s="284"/>
    </row>
    <row r="661" spans="1:6">
      <c r="A661" s="285"/>
      <c r="B661" s="25"/>
      <c r="C661" s="11"/>
      <c r="D661" s="12"/>
      <c r="E661" s="13"/>
      <c r="F661" s="284"/>
    </row>
    <row r="662" spans="1:6">
      <c r="A662" s="285"/>
      <c r="B662" s="25"/>
      <c r="C662" s="11"/>
      <c r="D662" s="12"/>
      <c r="E662" s="13"/>
      <c r="F662" s="284"/>
    </row>
    <row r="663" spans="1:6">
      <c r="A663" s="285"/>
      <c r="B663" s="25"/>
      <c r="C663" s="11"/>
      <c r="D663" s="12"/>
      <c r="E663" s="13"/>
      <c r="F663" s="284"/>
    </row>
    <row r="664" spans="1:6">
      <c r="A664" s="285"/>
      <c r="B664" s="25"/>
      <c r="C664" s="11"/>
      <c r="D664" s="12"/>
      <c r="E664" s="13"/>
      <c r="F664" s="284"/>
    </row>
    <row r="665" spans="1:6">
      <c r="A665" s="285"/>
      <c r="B665" s="25"/>
      <c r="C665" s="11"/>
      <c r="D665" s="12"/>
      <c r="E665" s="13"/>
      <c r="F665" s="284"/>
    </row>
    <row r="666" spans="1:6">
      <c r="A666" s="285"/>
      <c r="B666" s="25"/>
      <c r="C666" s="11"/>
      <c r="D666" s="12"/>
      <c r="E666" s="13"/>
      <c r="F666" s="284"/>
    </row>
    <row r="667" spans="1:6">
      <c r="A667" s="285"/>
      <c r="B667" s="25"/>
      <c r="C667" s="11"/>
      <c r="D667" s="12"/>
      <c r="E667" s="13"/>
      <c r="F667" s="284"/>
    </row>
    <row r="668" spans="1:6">
      <c r="A668" s="285"/>
      <c r="B668" s="25"/>
      <c r="C668" s="11"/>
      <c r="D668" s="12"/>
      <c r="E668" s="13"/>
      <c r="F668" s="284"/>
    </row>
    <row r="669" spans="1:6">
      <c r="A669" s="285"/>
      <c r="B669" s="25"/>
      <c r="C669" s="11"/>
      <c r="D669" s="12"/>
      <c r="E669" s="13"/>
      <c r="F669" s="284"/>
    </row>
    <row r="670" spans="1:6">
      <c r="A670" s="285"/>
      <c r="B670" s="25"/>
      <c r="C670" s="11"/>
      <c r="D670" s="12"/>
      <c r="E670" s="13"/>
      <c r="F670" s="284"/>
    </row>
    <row r="671" spans="1:6">
      <c r="A671" s="285"/>
      <c r="B671" s="25"/>
      <c r="C671" s="11"/>
      <c r="D671" s="12"/>
      <c r="E671" s="13"/>
      <c r="F671" s="284"/>
    </row>
    <row r="672" spans="1:6">
      <c r="A672" s="285"/>
      <c r="B672" s="25"/>
      <c r="C672" s="11"/>
      <c r="D672" s="12"/>
      <c r="E672" s="13"/>
      <c r="F672" s="284"/>
    </row>
    <row r="673" spans="1:6">
      <c r="A673" s="285"/>
      <c r="B673" s="25"/>
      <c r="C673" s="11"/>
      <c r="D673" s="12"/>
      <c r="E673" s="13"/>
      <c r="F673" s="284"/>
    </row>
    <row r="674" spans="1:6">
      <c r="A674" s="285"/>
      <c r="B674" s="25"/>
      <c r="C674" s="11"/>
      <c r="D674" s="12"/>
      <c r="E674" s="13"/>
      <c r="F674" s="284"/>
    </row>
    <row r="675" spans="1:6">
      <c r="A675" s="285"/>
      <c r="B675" s="25"/>
      <c r="C675" s="11"/>
      <c r="D675" s="12"/>
      <c r="E675" s="13"/>
      <c r="F675" s="284"/>
    </row>
    <row r="676" spans="1:6">
      <c r="A676" s="285"/>
      <c r="B676" s="25"/>
      <c r="C676" s="11"/>
      <c r="D676" s="12"/>
      <c r="E676" s="13"/>
      <c r="F676" s="284"/>
    </row>
    <row r="677" spans="1:6">
      <c r="A677" s="285"/>
      <c r="B677" s="25"/>
      <c r="C677" s="11"/>
      <c r="D677" s="12"/>
      <c r="E677" s="13"/>
      <c r="F677" s="284"/>
    </row>
    <row r="678" spans="1:6">
      <c r="A678" s="285"/>
      <c r="B678" s="25"/>
      <c r="C678" s="11"/>
      <c r="D678" s="12"/>
      <c r="E678" s="13"/>
      <c r="F678" s="284"/>
    </row>
    <row r="679" spans="1:6">
      <c r="A679" s="285"/>
      <c r="B679" s="25"/>
      <c r="C679" s="11"/>
      <c r="D679" s="12"/>
      <c r="E679" s="13"/>
      <c r="F679" s="284"/>
    </row>
    <row r="680" spans="1:6">
      <c r="A680" s="285"/>
      <c r="B680" s="25"/>
      <c r="C680" s="11"/>
      <c r="D680" s="12"/>
      <c r="E680" s="13"/>
      <c r="F680" s="284"/>
    </row>
    <row r="681" spans="1:6">
      <c r="A681" s="285"/>
      <c r="B681" s="25"/>
      <c r="C681" s="11"/>
      <c r="D681" s="12"/>
      <c r="E681" s="13"/>
      <c r="F681" s="284"/>
    </row>
    <row r="682" spans="1:6">
      <c r="A682" s="285"/>
      <c r="B682" s="25"/>
      <c r="C682" s="11"/>
      <c r="D682" s="12"/>
      <c r="E682" s="13"/>
      <c r="F682" s="284"/>
    </row>
    <row r="683" spans="1:6">
      <c r="A683" s="73"/>
      <c r="B683" s="93"/>
      <c r="C683" s="37"/>
      <c r="D683" s="12"/>
      <c r="E683" s="61"/>
      <c r="F683" s="284"/>
    </row>
    <row r="684" spans="1:6">
      <c r="A684" s="282" t="s">
        <v>1</v>
      </c>
      <c r="B684" s="39" t="s">
        <v>1</v>
      </c>
      <c r="C684" s="40" t="s">
        <v>1</v>
      </c>
      <c r="D684" s="41" t="s">
        <v>1</v>
      </c>
      <c r="E684" s="94" t="s">
        <v>1</v>
      </c>
      <c r="F684" s="283"/>
    </row>
    <row r="685" spans="1:6">
      <c r="A685" s="280" t="s">
        <v>1</v>
      </c>
      <c r="B685" s="43" t="s">
        <v>29</v>
      </c>
      <c r="C685" s="17" t="s">
        <v>1</v>
      </c>
      <c r="D685" s="18"/>
      <c r="E685" s="44" t="s">
        <v>18</v>
      </c>
      <c r="F685" s="286"/>
    </row>
    <row r="686" spans="1:6">
      <c r="A686" s="73" t="s">
        <v>1</v>
      </c>
      <c r="B686" s="45" t="s">
        <v>1</v>
      </c>
      <c r="C686" s="11" t="s">
        <v>1</v>
      </c>
      <c r="D686" s="12"/>
      <c r="E686" s="8" t="s">
        <v>1</v>
      </c>
      <c r="F686" s="287"/>
    </row>
    <row r="687" spans="1:6" ht="15.3" thickBot="1">
      <c r="A687" s="288"/>
      <c r="B687" s="289" t="s">
        <v>401</v>
      </c>
      <c r="C687" s="813">
        <f>C610+0.1</f>
        <v>4.8999999999999968</v>
      </c>
      <c r="D687" s="291"/>
      <c r="E687" s="292"/>
      <c r="F687" s="293"/>
    </row>
    <row r="688" spans="1:6">
      <c r="A688" s="167"/>
      <c r="B688" s="168"/>
      <c r="C688" s="169"/>
      <c r="D688" s="276"/>
      <c r="E688" s="277"/>
      <c r="F688" s="278"/>
    </row>
    <row r="689" spans="1:6">
      <c r="A689" s="73"/>
      <c r="B689" s="10" t="s">
        <v>40</v>
      </c>
      <c r="C689" s="11"/>
      <c r="D689" s="12"/>
      <c r="E689" s="62"/>
      <c r="F689" s="279"/>
    </row>
    <row r="690" spans="1:6">
      <c r="A690" s="411"/>
      <c r="B690" s="96"/>
      <c r="C690" s="97"/>
      <c r="D690" s="98"/>
      <c r="E690" s="99"/>
      <c r="F690" s="412"/>
    </row>
    <row r="691" spans="1:6">
      <c r="A691" s="858"/>
      <c r="B691" s="814"/>
      <c r="C691" s="11"/>
      <c r="D691" s="815"/>
      <c r="E691" s="816"/>
      <c r="F691" s="397"/>
    </row>
    <row r="692" spans="1:6">
      <c r="A692" s="83"/>
      <c r="B692" s="817" t="s">
        <v>1888</v>
      </c>
      <c r="C692" s="11"/>
      <c r="D692" s="726"/>
      <c r="E692" s="818"/>
      <c r="F692" s="90"/>
    </row>
    <row r="693" spans="1:6">
      <c r="A693" s="83"/>
      <c r="B693" s="819"/>
      <c r="C693" s="11"/>
      <c r="D693" s="726"/>
      <c r="E693" s="818"/>
      <c r="F693" s="90"/>
    </row>
    <row r="694" spans="1:6">
      <c r="A694" s="83"/>
      <c r="B694" s="820" t="s">
        <v>1889</v>
      </c>
      <c r="C694" s="11"/>
      <c r="D694" s="726"/>
      <c r="E694" s="818"/>
      <c r="F694" s="90"/>
    </row>
    <row r="695" spans="1:6">
      <c r="A695" s="83"/>
      <c r="B695" s="820" t="s">
        <v>1890</v>
      </c>
      <c r="C695" s="11"/>
      <c r="D695" s="726"/>
      <c r="E695" s="818"/>
      <c r="F695" s="90"/>
    </row>
    <row r="696" spans="1:6">
      <c r="A696" s="83"/>
      <c r="B696" s="821" t="s">
        <v>44</v>
      </c>
      <c r="C696" s="11"/>
      <c r="D696" s="726"/>
      <c r="E696" s="818"/>
      <c r="F696" s="90"/>
    </row>
    <row r="697" spans="1:6">
      <c r="A697" s="83" t="s">
        <v>2</v>
      </c>
      <c r="B697" s="821" t="s">
        <v>1891</v>
      </c>
      <c r="C697" s="724">
        <v>4</v>
      </c>
      <c r="D697" s="726" t="s">
        <v>15</v>
      </c>
      <c r="E697" s="133"/>
      <c r="F697" s="136"/>
    </row>
    <row r="698" spans="1:6">
      <c r="A698" s="73"/>
      <c r="B698" s="28"/>
      <c r="C698" s="11"/>
      <c r="D698" s="12"/>
      <c r="E698" s="26"/>
      <c r="F698" s="284"/>
    </row>
    <row r="699" spans="1:6">
      <c r="A699" s="73"/>
      <c r="B699" s="28" t="s">
        <v>138</v>
      </c>
      <c r="C699" s="11"/>
      <c r="D699" s="12"/>
      <c r="E699" s="26"/>
      <c r="F699" s="284"/>
    </row>
    <row r="700" spans="1:6">
      <c r="A700" s="73"/>
      <c r="B700" s="25"/>
      <c r="C700" s="11"/>
      <c r="D700" s="12"/>
      <c r="E700" s="26"/>
      <c r="F700" s="284"/>
    </row>
    <row r="701" spans="1:6">
      <c r="A701" s="73"/>
      <c r="B701" s="28" t="s">
        <v>195</v>
      </c>
      <c r="C701" s="11"/>
      <c r="D701" s="12"/>
      <c r="E701" s="26"/>
      <c r="F701" s="284"/>
    </row>
    <row r="702" spans="1:6">
      <c r="A702" s="73"/>
      <c r="B702" s="28" t="s">
        <v>196</v>
      </c>
      <c r="C702" s="11"/>
      <c r="D702" s="12"/>
      <c r="E702" s="26"/>
      <c r="F702" s="284"/>
    </row>
    <row r="703" spans="1:6">
      <c r="A703" s="73"/>
      <c r="B703" s="25"/>
      <c r="C703" s="11"/>
      <c r="D703" s="12"/>
      <c r="E703" s="26"/>
      <c r="F703" s="284"/>
    </row>
    <row r="704" spans="1:6">
      <c r="A704" s="285" t="s">
        <v>6</v>
      </c>
      <c r="B704" s="25" t="s">
        <v>1892</v>
      </c>
      <c r="C704" s="34"/>
      <c r="D704" s="12"/>
      <c r="E704" s="26"/>
      <c r="F704" s="284"/>
    </row>
    <row r="705" spans="1:6">
      <c r="A705" s="285"/>
      <c r="B705" s="45" t="s">
        <v>197</v>
      </c>
      <c r="C705" s="34"/>
      <c r="D705" s="12"/>
      <c r="E705" s="26"/>
      <c r="F705" s="284"/>
    </row>
    <row r="706" spans="1:6">
      <c r="A706" s="285"/>
      <c r="B706" s="45" t="s">
        <v>198</v>
      </c>
      <c r="C706" s="34"/>
      <c r="D706" s="12"/>
      <c r="E706" s="26"/>
      <c r="F706" s="284"/>
    </row>
    <row r="707" spans="1:6">
      <c r="A707" s="285"/>
      <c r="B707" s="45" t="s">
        <v>199</v>
      </c>
      <c r="C707" s="34">
        <v>2</v>
      </c>
      <c r="D707" s="12" t="s">
        <v>36</v>
      </c>
      <c r="E707" s="26"/>
      <c r="F707" s="284"/>
    </row>
    <row r="708" spans="1:6">
      <c r="A708" s="285"/>
      <c r="B708" s="55"/>
      <c r="C708" s="11"/>
      <c r="D708" s="12"/>
      <c r="E708" s="26"/>
      <c r="F708" s="284"/>
    </row>
    <row r="709" spans="1:6">
      <c r="A709" s="285" t="s">
        <v>7</v>
      </c>
      <c r="B709" s="25" t="s">
        <v>1893</v>
      </c>
      <c r="C709" s="11">
        <v>1</v>
      </c>
      <c r="D709" s="12" t="s">
        <v>32</v>
      </c>
      <c r="E709" s="26"/>
      <c r="F709" s="284"/>
    </row>
    <row r="710" spans="1:6">
      <c r="A710" s="285"/>
      <c r="B710" s="55"/>
      <c r="C710" s="11"/>
      <c r="D710" s="12"/>
      <c r="E710" s="26"/>
      <c r="F710" s="284"/>
    </row>
    <row r="711" spans="1:6">
      <c r="A711" s="285" t="s">
        <v>8</v>
      </c>
      <c r="B711" s="25" t="s">
        <v>450</v>
      </c>
      <c r="C711" s="11">
        <v>20</v>
      </c>
      <c r="D711" s="12" t="s">
        <v>32</v>
      </c>
      <c r="E711" s="26"/>
      <c r="F711" s="284"/>
    </row>
    <row r="712" spans="1:6">
      <c r="A712" s="285"/>
      <c r="B712" s="55"/>
      <c r="C712" s="11"/>
      <c r="D712" s="12"/>
      <c r="E712" s="26"/>
      <c r="F712" s="284"/>
    </row>
    <row r="713" spans="1:6">
      <c r="A713" s="285" t="s">
        <v>10</v>
      </c>
      <c r="B713" s="25" t="s">
        <v>451</v>
      </c>
      <c r="C713" s="11">
        <v>8</v>
      </c>
      <c r="D713" s="12" t="s">
        <v>32</v>
      </c>
      <c r="E713" s="26"/>
      <c r="F713" s="284"/>
    </row>
    <row r="714" spans="1:6">
      <c r="A714" s="285"/>
      <c r="B714" s="55"/>
      <c r="C714" s="11"/>
      <c r="D714" s="12"/>
      <c r="E714" s="26"/>
      <c r="F714" s="284"/>
    </row>
    <row r="715" spans="1:6">
      <c r="A715" s="285"/>
      <c r="B715" s="28" t="s">
        <v>200</v>
      </c>
      <c r="C715" s="11"/>
      <c r="D715" s="12"/>
      <c r="E715" s="26"/>
      <c r="F715" s="284"/>
    </row>
    <row r="716" spans="1:6">
      <c r="A716" s="285"/>
      <c r="B716" s="25"/>
      <c r="C716" s="11"/>
      <c r="D716" s="12"/>
      <c r="E716" s="26"/>
      <c r="F716" s="284"/>
    </row>
    <row r="717" spans="1:6">
      <c r="A717" s="285"/>
      <c r="B717" s="25" t="s">
        <v>201</v>
      </c>
      <c r="C717" s="11"/>
      <c r="D717" s="12"/>
      <c r="E717" s="26"/>
      <c r="F717" s="284"/>
    </row>
    <row r="718" spans="1:6">
      <c r="A718" s="285"/>
      <c r="B718" s="25" t="s">
        <v>202</v>
      </c>
      <c r="C718" s="11"/>
      <c r="D718" s="12"/>
      <c r="E718" s="26"/>
      <c r="F718" s="284"/>
    </row>
    <row r="719" spans="1:6">
      <c r="A719" s="285"/>
      <c r="B719" s="25"/>
      <c r="C719" s="11"/>
      <c r="D719" s="12"/>
      <c r="E719" s="26"/>
      <c r="F719" s="284"/>
    </row>
    <row r="720" spans="1:6">
      <c r="A720" s="285"/>
      <c r="B720" s="28" t="s">
        <v>203</v>
      </c>
      <c r="C720" s="11"/>
      <c r="D720" s="12"/>
      <c r="E720" s="26"/>
      <c r="F720" s="284"/>
    </row>
    <row r="721" spans="1:6">
      <c r="A721" s="285"/>
      <c r="B721" s="25"/>
      <c r="C721" s="11"/>
      <c r="D721" s="12"/>
      <c r="E721" s="26"/>
      <c r="F721" s="284"/>
    </row>
    <row r="722" spans="1:6">
      <c r="A722" s="285"/>
      <c r="B722" s="55" t="s">
        <v>204</v>
      </c>
      <c r="C722" s="11"/>
      <c r="D722" s="12"/>
      <c r="E722" s="26"/>
      <c r="F722" s="284"/>
    </row>
    <row r="723" spans="1:6">
      <c r="A723" s="285"/>
      <c r="B723" s="55" t="s">
        <v>205</v>
      </c>
      <c r="C723" s="11"/>
      <c r="D723" s="12"/>
      <c r="E723" s="26"/>
      <c r="F723" s="284"/>
    </row>
    <row r="724" spans="1:6">
      <c r="A724" s="285"/>
      <c r="B724" s="55" t="s">
        <v>206</v>
      </c>
      <c r="C724" s="11"/>
      <c r="D724" s="12"/>
      <c r="E724" s="26"/>
      <c r="F724" s="284"/>
    </row>
    <row r="725" spans="1:6">
      <c r="A725" s="285"/>
      <c r="B725" s="55"/>
      <c r="C725" s="11"/>
      <c r="D725" s="12"/>
      <c r="E725" s="26"/>
      <c r="F725" s="284"/>
    </row>
    <row r="726" spans="1:6">
      <c r="A726" s="285" t="s">
        <v>14</v>
      </c>
      <c r="B726" s="55" t="s">
        <v>453</v>
      </c>
      <c r="C726" s="11">
        <f>32+12+2</f>
        <v>46</v>
      </c>
      <c r="D726" s="12" t="s">
        <v>32</v>
      </c>
      <c r="E726" s="26"/>
      <c r="F726" s="284"/>
    </row>
    <row r="727" spans="1:6">
      <c r="A727" s="285"/>
      <c r="B727" s="25"/>
      <c r="C727" s="11"/>
      <c r="D727" s="12"/>
      <c r="E727" s="26"/>
      <c r="F727" s="284"/>
    </row>
    <row r="728" spans="1:6">
      <c r="A728" s="285"/>
      <c r="B728" s="68" t="s">
        <v>215</v>
      </c>
      <c r="C728" s="11"/>
      <c r="D728" s="12"/>
      <c r="E728" s="26"/>
      <c r="F728" s="284"/>
    </row>
    <row r="729" spans="1:6">
      <c r="A729" s="285"/>
      <c r="B729" s="45"/>
      <c r="C729" s="34"/>
      <c r="D729" s="12"/>
      <c r="E729" s="26"/>
      <c r="F729" s="284"/>
    </row>
    <row r="730" spans="1:6">
      <c r="A730" s="285"/>
      <c r="B730" s="28" t="s">
        <v>216</v>
      </c>
      <c r="C730" s="11"/>
      <c r="D730" s="12"/>
      <c r="E730" s="26"/>
      <c r="F730" s="284"/>
    </row>
    <row r="731" spans="1:6">
      <c r="A731" s="285"/>
      <c r="B731" s="28"/>
      <c r="C731" s="11"/>
      <c r="D731" s="12"/>
      <c r="E731" s="26"/>
      <c r="F731" s="284"/>
    </row>
    <row r="732" spans="1:6">
      <c r="A732" s="285"/>
      <c r="B732" s="55" t="s">
        <v>217</v>
      </c>
      <c r="C732" s="11"/>
      <c r="D732" s="12"/>
      <c r="E732" s="26"/>
      <c r="F732" s="284"/>
    </row>
    <row r="733" spans="1:6">
      <c r="A733" s="285"/>
      <c r="B733" s="55" t="s">
        <v>218</v>
      </c>
      <c r="C733" s="11"/>
      <c r="D733" s="12"/>
      <c r="E733" s="26"/>
      <c r="F733" s="284"/>
    </row>
    <row r="734" spans="1:6">
      <c r="A734" s="285"/>
      <c r="B734" s="55"/>
      <c r="C734" s="11"/>
      <c r="D734" s="12"/>
      <c r="E734" s="26"/>
      <c r="F734" s="284"/>
    </row>
    <row r="735" spans="1:6">
      <c r="A735" s="285"/>
      <c r="B735" s="25" t="s">
        <v>219</v>
      </c>
      <c r="C735" s="11"/>
      <c r="D735" s="12"/>
      <c r="E735" s="26"/>
      <c r="F735" s="284"/>
    </row>
    <row r="736" spans="1:6">
      <c r="A736" s="285"/>
      <c r="B736" s="25" t="s">
        <v>220</v>
      </c>
      <c r="C736" s="11"/>
      <c r="D736" s="12"/>
      <c r="E736" s="26"/>
      <c r="F736" s="284"/>
    </row>
    <row r="737" spans="1:6">
      <c r="A737" s="285"/>
      <c r="B737" s="25" t="s">
        <v>221</v>
      </c>
      <c r="C737" s="11"/>
      <c r="D737" s="12"/>
      <c r="E737" s="26"/>
      <c r="F737" s="284"/>
    </row>
    <row r="738" spans="1:6">
      <c r="A738" s="285"/>
      <c r="B738" s="25"/>
      <c r="C738" s="11"/>
      <c r="D738" s="12"/>
      <c r="E738" s="26"/>
      <c r="F738" s="284"/>
    </row>
    <row r="739" spans="1:6">
      <c r="A739" s="285"/>
      <c r="B739" s="25" t="s">
        <v>222</v>
      </c>
      <c r="C739" s="11"/>
      <c r="D739" s="12"/>
      <c r="E739" s="26"/>
      <c r="F739" s="284"/>
    </row>
    <row r="740" spans="1:6">
      <c r="A740" s="285"/>
      <c r="B740" s="25" t="s">
        <v>223</v>
      </c>
      <c r="C740" s="11"/>
      <c r="D740" s="12"/>
      <c r="E740" s="26"/>
      <c r="F740" s="284"/>
    </row>
    <row r="741" spans="1:6">
      <c r="A741" s="73"/>
      <c r="B741" s="25"/>
      <c r="C741" s="11"/>
      <c r="D741" s="12"/>
      <c r="E741" s="26"/>
      <c r="F741" s="284"/>
    </row>
    <row r="742" spans="1:6">
      <c r="A742" s="285" t="s">
        <v>16</v>
      </c>
      <c r="B742" s="25" t="s">
        <v>1894</v>
      </c>
      <c r="C742" s="11"/>
      <c r="D742" s="12"/>
      <c r="E742" s="26"/>
      <c r="F742" s="284"/>
    </row>
    <row r="743" spans="1:6">
      <c r="A743" s="285"/>
      <c r="B743" s="25" t="s">
        <v>455</v>
      </c>
      <c r="C743" s="11"/>
      <c r="D743" s="12"/>
      <c r="E743" s="26"/>
      <c r="F743" s="284"/>
    </row>
    <row r="744" spans="1:6">
      <c r="A744" s="285"/>
      <c r="B744" s="25" t="s">
        <v>1895</v>
      </c>
      <c r="C744" s="11">
        <v>12</v>
      </c>
      <c r="D744" s="12" t="s">
        <v>32</v>
      </c>
      <c r="E744" s="26"/>
      <c r="F744" s="284"/>
    </row>
    <row r="745" spans="1:6">
      <c r="A745" s="285"/>
      <c r="B745" s="25"/>
      <c r="C745" s="11"/>
      <c r="D745" s="12"/>
      <c r="E745" s="26"/>
      <c r="F745" s="284"/>
    </row>
    <row r="746" spans="1:6">
      <c r="A746" s="285" t="s">
        <v>24</v>
      </c>
      <c r="B746" s="25" t="s">
        <v>1896</v>
      </c>
      <c r="C746" s="11"/>
      <c r="D746" s="12"/>
      <c r="E746" s="26"/>
      <c r="F746" s="284"/>
    </row>
    <row r="747" spans="1:6">
      <c r="A747" s="285"/>
      <c r="B747" s="55" t="s">
        <v>1897</v>
      </c>
      <c r="C747" s="11">
        <v>32</v>
      </c>
      <c r="D747" s="12" t="s">
        <v>32</v>
      </c>
      <c r="E747" s="26"/>
      <c r="F747" s="284"/>
    </row>
    <row r="748" spans="1:6">
      <c r="A748" s="285"/>
      <c r="B748" s="25"/>
      <c r="C748" s="11"/>
      <c r="D748" s="12"/>
      <c r="E748" s="26"/>
      <c r="F748" s="284"/>
    </row>
    <row r="749" spans="1:6">
      <c r="A749" s="285" t="s">
        <v>31</v>
      </c>
      <c r="B749" s="25" t="s">
        <v>1896</v>
      </c>
      <c r="C749" s="11"/>
      <c r="D749" s="12"/>
      <c r="E749" s="26"/>
      <c r="F749" s="284"/>
    </row>
    <row r="750" spans="1:6">
      <c r="A750" s="285"/>
      <c r="B750" s="25" t="s">
        <v>1898</v>
      </c>
      <c r="C750" s="11">
        <v>2</v>
      </c>
      <c r="D750" s="12" t="s">
        <v>32</v>
      </c>
      <c r="E750" s="26"/>
      <c r="F750" s="284"/>
    </row>
    <row r="751" spans="1:6">
      <c r="A751" s="285"/>
      <c r="B751" s="25"/>
      <c r="C751" s="11"/>
      <c r="D751" s="12"/>
      <c r="E751" s="26"/>
      <c r="F751" s="284"/>
    </row>
    <row r="752" spans="1:6">
      <c r="A752" s="285"/>
      <c r="B752" s="55"/>
      <c r="C752" s="11"/>
      <c r="D752" s="12"/>
      <c r="E752" s="26"/>
      <c r="F752" s="284"/>
    </row>
    <row r="753" spans="1:6">
      <c r="A753" s="285"/>
      <c r="B753" s="55"/>
      <c r="C753" s="11"/>
      <c r="D753" s="12"/>
      <c r="E753" s="26"/>
      <c r="F753" s="284"/>
    </row>
    <row r="754" spans="1:6">
      <c r="A754" s="285"/>
      <c r="B754" s="55"/>
      <c r="C754" s="11"/>
      <c r="D754" s="12"/>
      <c r="E754" s="26"/>
      <c r="F754" s="284"/>
    </row>
    <row r="755" spans="1:6">
      <c r="A755" s="285"/>
      <c r="B755" s="55"/>
      <c r="C755" s="11"/>
      <c r="D755" s="12"/>
      <c r="E755" s="26"/>
      <c r="F755" s="284"/>
    </row>
    <row r="756" spans="1:6">
      <c r="A756" s="285"/>
      <c r="B756" s="55"/>
      <c r="C756" s="11"/>
      <c r="D756" s="12"/>
      <c r="E756" s="26"/>
      <c r="F756" s="284"/>
    </row>
    <row r="757" spans="1:6">
      <c r="A757" s="285"/>
      <c r="B757" s="55"/>
      <c r="C757" s="11"/>
      <c r="D757" s="12"/>
      <c r="E757" s="26"/>
      <c r="F757" s="284"/>
    </row>
    <row r="758" spans="1:6">
      <c r="A758" s="285"/>
      <c r="B758" s="55"/>
      <c r="C758" s="11"/>
      <c r="D758" s="12"/>
      <c r="E758" s="26"/>
      <c r="F758" s="284"/>
    </row>
    <row r="759" spans="1:6">
      <c r="A759" s="285"/>
      <c r="B759" s="55"/>
      <c r="C759" s="11"/>
      <c r="D759" s="12"/>
      <c r="E759" s="26"/>
      <c r="F759" s="284"/>
    </row>
    <row r="760" spans="1:6">
      <c r="A760" s="282"/>
      <c r="B760" s="39"/>
      <c r="C760" s="40"/>
      <c r="D760" s="41"/>
      <c r="E760" s="42"/>
      <c r="F760" s="283"/>
    </row>
    <row r="761" spans="1:6">
      <c r="A761" s="280"/>
      <c r="B761" s="43" t="s">
        <v>17</v>
      </c>
      <c r="C761" s="17"/>
      <c r="D761" s="18"/>
      <c r="E761" s="44" t="s">
        <v>35</v>
      </c>
      <c r="F761" s="286"/>
    </row>
    <row r="762" spans="1:6">
      <c r="A762" s="73"/>
      <c r="B762" s="45"/>
      <c r="C762" s="11"/>
      <c r="D762" s="12"/>
      <c r="F762" s="397"/>
    </row>
    <row r="763" spans="1:6" ht="15.3" thickBot="1">
      <c r="A763" s="288"/>
      <c r="B763" s="289" t="s">
        <v>401</v>
      </c>
      <c r="C763" s="290">
        <v>4.0999999999999996</v>
      </c>
      <c r="D763" s="291"/>
      <c r="E763" s="292"/>
      <c r="F763" s="293"/>
    </row>
    <row r="764" spans="1:6">
      <c r="A764" s="9"/>
      <c r="B764" s="45"/>
      <c r="C764" s="11"/>
      <c r="D764" s="12"/>
      <c r="E764" s="13"/>
      <c r="F764" s="14"/>
    </row>
    <row r="765" spans="1:6">
      <c r="A765" s="9"/>
      <c r="B765" s="45"/>
      <c r="C765" s="11"/>
      <c r="D765" s="12"/>
      <c r="E765" s="79" t="s">
        <v>40</v>
      </c>
      <c r="F765" s="14"/>
    </row>
    <row r="766" spans="1:6">
      <c r="A766" s="15"/>
      <c r="B766" s="16"/>
      <c r="C766" s="17"/>
      <c r="D766" s="18"/>
      <c r="E766" s="19"/>
      <c r="F766" s="20"/>
    </row>
    <row r="767" spans="1:6">
      <c r="A767" s="29"/>
      <c r="B767" s="55"/>
      <c r="C767" s="11"/>
      <c r="D767" s="12"/>
      <c r="E767" s="26"/>
      <c r="F767" s="27"/>
    </row>
    <row r="768" spans="1:6">
      <c r="A768" s="29"/>
      <c r="B768" s="55"/>
      <c r="C768" s="11"/>
      <c r="D768" s="12"/>
      <c r="E768" s="26"/>
      <c r="F768" s="27"/>
    </row>
    <row r="769" spans="1:6">
      <c r="A769" s="29"/>
      <c r="B769" s="259" t="s">
        <v>477</v>
      </c>
      <c r="C769" s="11"/>
      <c r="D769" s="12"/>
      <c r="E769" s="26"/>
      <c r="F769" s="27"/>
    </row>
    <row r="770" spans="1:6">
      <c r="A770" s="29"/>
      <c r="B770" s="260"/>
      <c r="C770" s="11"/>
      <c r="D770" s="12"/>
      <c r="E770" s="26"/>
      <c r="F770" s="27"/>
    </row>
    <row r="771" spans="1:6">
      <c r="A771" s="29"/>
      <c r="B771" s="260" t="s">
        <v>460</v>
      </c>
      <c r="C771" s="11"/>
      <c r="D771" s="12"/>
      <c r="E771" s="26"/>
      <c r="F771" s="27"/>
    </row>
    <row r="772" spans="1:6">
      <c r="A772" s="29"/>
      <c r="B772" s="260" t="s">
        <v>461</v>
      </c>
      <c r="C772" s="11"/>
      <c r="D772" s="12"/>
      <c r="E772" s="26"/>
      <c r="F772" s="27"/>
    </row>
    <row r="773" spans="1:6">
      <c r="A773" s="29"/>
      <c r="B773" s="261" t="s">
        <v>462</v>
      </c>
      <c r="C773" s="11"/>
      <c r="D773" s="12"/>
      <c r="E773" s="26"/>
      <c r="F773" s="27"/>
    </row>
    <row r="774" spans="1:6">
      <c r="A774" s="29"/>
      <c r="B774" s="261" t="s">
        <v>463</v>
      </c>
      <c r="C774" s="11"/>
      <c r="D774" s="12"/>
      <c r="E774" s="26"/>
      <c r="F774" s="27"/>
    </row>
    <row r="775" spans="1:6">
      <c r="A775" s="29"/>
      <c r="B775" s="261" t="s">
        <v>464</v>
      </c>
      <c r="C775" s="11"/>
      <c r="D775" s="12"/>
      <c r="E775" s="26"/>
      <c r="F775" s="27"/>
    </row>
    <row r="776" spans="1:6">
      <c r="A776" s="29"/>
      <c r="B776" s="261" t="s">
        <v>465</v>
      </c>
      <c r="C776" s="11"/>
      <c r="D776" s="12"/>
      <c r="E776" s="26"/>
      <c r="F776" s="27"/>
    </row>
    <row r="777" spans="1:6">
      <c r="A777" s="29"/>
      <c r="B777" s="261" t="s">
        <v>466</v>
      </c>
      <c r="C777" s="11"/>
      <c r="D777" s="12"/>
      <c r="E777" s="26"/>
      <c r="F777" s="27"/>
    </row>
    <row r="778" spans="1:6">
      <c r="A778" s="29"/>
      <c r="B778" s="262"/>
      <c r="C778" s="11"/>
      <c r="D778" s="12"/>
      <c r="E778" s="26"/>
      <c r="F778" s="27"/>
    </row>
    <row r="779" spans="1:6">
      <c r="A779" s="29"/>
      <c r="B779" s="261" t="s">
        <v>467</v>
      </c>
      <c r="C779" s="11"/>
      <c r="D779" s="12"/>
      <c r="E779" s="26"/>
      <c r="F779" s="27"/>
    </row>
    <row r="780" spans="1:6">
      <c r="A780" s="29"/>
      <c r="B780" s="260" t="s">
        <v>468</v>
      </c>
      <c r="C780" s="11"/>
      <c r="D780" s="12"/>
      <c r="E780" s="26"/>
      <c r="F780" s="27"/>
    </row>
    <row r="781" spans="1:6">
      <c r="A781" s="29"/>
      <c r="B781" s="263"/>
      <c r="C781" s="11"/>
      <c r="D781" s="12"/>
      <c r="E781" s="26"/>
      <c r="F781" s="27"/>
    </row>
    <row r="782" spans="1:6">
      <c r="A782" s="29"/>
      <c r="B782" s="260" t="s">
        <v>469</v>
      </c>
      <c r="C782" s="11"/>
      <c r="D782" s="12"/>
      <c r="E782" s="26"/>
      <c r="F782" s="27"/>
    </row>
    <row r="783" spans="1:6">
      <c r="A783" s="29"/>
      <c r="B783" s="264" t="s">
        <v>470</v>
      </c>
      <c r="C783" s="11"/>
      <c r="D783" s="12"/>
      <c r="E783" s="26"/>
      <c r="F783" s="27"/>
    </row>
    <row r="784" spans="1:6">
      <c r="A784" s="29"/>
      <c r="B784" s="264" t="s">
        <v>471</v>
      </c>
      <c r="C784" s="11"/>
      <c r="D784" s="12"/>
      <c r="E784" s="26"/>
      <c r="F784" s="27"/>
    </row>
    <row r="785" spans="1:6">
      <c r="A785" s="29"/>
      <c r="B785" s="263"/>
      <c r="C785" s="11"/>
      <c r="D785" s="12"/>
      <c r="E785" s="26"/>
      <c r="F785" s="27"/>
    </row>
    <row r="786" spans="1:6">
      <c r="A786" s="29"/>
      <c r="B786" s="264" t="s">
        <v>472</v>
      </c>
      <c r="C786" s="11"/>
      <c r="D786" s="12"/>
      <c r="E786" s="26"/>
      <c r="F786" s="27"/>
    </row>
    <row r="787" spans="1:6">
      <c r="A787" s="29"/>
      <c r="B787" s="264"/>
      <c r="C787" s="11"/>
      <c r="D787" s="12"/>
      <c r="E787" s="26"/>
      <c r="F787" s="27"/>
    </row>
    <row r="788" spans="1:6">
      <c r="A788" s="29"/>
      <c r="B788" s="260" t="s">
        <v>473</v>
      </c>
      <c r="C788" s="11"/>
      <c r="D788" s="12"/>
      <c r="E788" s="26"/>
      <c r="F788" s="27"/>
    </row>
    <row r="789" spans="1:6">
      <c r="A789" s="29"/>
      <c r="B789" s="265" t="s">
        <v>474</v>
      </c>
      <c r="C789" s="11"/>
      <c r="D789" s="12"/>
      <c r="E789" s="26"/>
      <c r="F789" s="27"/>
    </row>
    <row r="790" spans="1:6">
      <c r="A790" s="29"/>
      <c r="B790" s="260"/>
      <c r="C790" s="11"/>
      <c r="D790" s="12"/>
      <c r="E790" s="26"/>
      <c r="F790" s="27"/>
    </row>
    <row r="791" spans="1:6">
      <c r="A791" s="29"/>
      <c r="B791" s="260" t="s">
        <v>475</v>
      </c>
      <c r="C791" s="11"/>
      <c r="D791" s="12"/>
      <c r="E791" s="26"/>
      <c r="F791" s="27"/>
    </row>
    <row r="792" spans="1:6">
      <c r="A792" s="29"/>
      <c r="B792" s="260" t="s">
        <v>476</v>
      </c>
      <c r="C792" s="11"/>
      <c r="D792" s="12"/>
      <c r="E792" s="26"/>
      <c r="F792" s="27"/>
    </row>
    <row r="793" spans="1:6">
      <c r="A793" s="29"/>
      <c r="B793" s="266"/>
      <c r="C793" s="11"/>
      <c r="D793" s="12"/>
      <c r="E793" s="26"/>
      <c r="F793" s="27"/>
    </row>
    <row r="794" spans="1:6">
      <c r="A794" s="29" t="s">
        <v>2</v>
      </c>
      <c r="B794" s="210" t="s">
        <v>1899</v>
      </c>
      <c r="C794" s="11"/>
      <c r="D794" s="12"/>
      <c r="E794" s="26"/>
      <c r="F794" s="27"/>
    </row>
    <row r="795" spans="1:6">
      <c r="A795" s="29"/>
      <c r="B795" s="210" t="s">
        <v>1900</v>
      </c>
      <c r="C795" s="11"/>
      <c r="D795" s="12"/>
      <c r="E795" s="26"/>
      <c r="F795" s="27"/>
    </row>
    <row r="796" spans="1:6">
      <c r="A796" s="29"/>
      <c r="B796" s="210" t="s">
        <v>1901</v>
      </c>
      <c r="C796" s="11"/>
      <c r="D796" s="12"/>
      <c r="E796" s="26"/>
      <c r="F796" s="27"/>
    </row>
    <row r="797" spans="1:6">
      <c r="A797" s="29"/>
      <c r="B797" s="210" t="s">
        <v>1902</v>
      </c>
      <c r="C797" s="11">
        <v>16</v>
      </c>
      <c r="D797" s="12" t="s">
        <v>32</v>
      </c>
      <c r="E797" s="26"/>
      <c r="F797" s="27"/>
    </row>
    <row r="798" spans="1:6">
      <c r="A798" s="29"/>
      <c r="B798" s="210"/>
      <c r="C798" s="11"/>
      <c r="D798" s="12"/>
      <c r="E798" s="26"/>
      <c r="F798" s="27"/>
    </row>
    <row r="799" spans="1:6">
      <c r="A799" s="29" t="s">
        <v>6</v>
      </c>
      <c r="B799" s="210" t="s">
        <v>1903</v>
      </c>
      <c r="C799" s="11"/>
      <c r="D799" s="12"/>
      <c r="E799" s="26"/>
      <c r="F799" s="27"/>
    </row>
    <row r="800" spans="1:6">
      <c r="A800" s="29"/>
      <c r="B800" s="210" t="s">
        <v>1904</v>
      </c>
      <c r="C800" s="11"/>
      <c r="D800" s="12"/>
      <c r="E800" s="26"/>
      <c r="F800" s="27"/>
    </row>
    <row r="801" spans="1:6">
      <c r="A801" s="29"/>
      <c r="B801" s="210" t="s">
        <v>1905</v>
      </c>
      <c r="C801" s="11"/>
      <c r="D801" s="12"/>
      <c r="E801" s="26"/>
      <c r="F801" s="27"/>
    </row>
    <row r="802" spans="1:6">
      <c r="A802" s="29"/>
      <c r="B802" s="210" t="s">
        <v>1906</v>
      </c>
      <c r="C802" s="11">
        <v>4</v>
      </c>
      <c r="D802" s="12" t="s">
        <v>32</v>
      </c>
      <c r="E802" s="26"/>
      <c r="F802" s="27"/>
    </row>
    <row r="803" spans="1:6">
      <c r="A803" s="29"/>
      <c r="B803" s="55"/>
      <c r="C803" s="11"/>
      <c r="D803" s="12"/>
      <c r="E803" s="26"/>
      <c r="F803" s="27"/>
    </row>
    <row r="804" spans="1:6">
      <c r="A804" s="29" t="s">
        <v>7</v>
      </c>
      <c r="B804" s="210" t="s">
        <v>1907</v>
      </c>
      <c r="C804" s="11"/>
      <c r="D804" s="12"/>
      <c r="E804" s="26"/>
      <c r="F804" s="27"/>
    </row>
    <row r="805" spans="1:6">
      <c r="A805" s="29"/>
      <c r="B805" s="210" t="s">
        <v>1908</v>
      </c>
      <c r="C805" s="11"/>
      <c r="D805" s="12"/>
      <c r="E805" s="26"/>
      <c r="F805" s="27"/>
    </row>
    <row r="806" spans="1:6">
      <c r="A806" s="29"/>
      <c r="B806" s="210" t="s">
        <v>1909</v>
      </c>
      <c r="C806" s="11"/>
      <c r="D806" s="12"/>
      <c r="E806" s="26"/>
      <c r="F806" s="27"/>
    </row>
    <row r="807" spans="1:6">
      <c r="A807" s="29"/>
      <c r="B807" s="210" t="s">
        <v>1910</v>
      </c>
      <c r="C807" s="11">
        <v>7</v>
      </c>
      <c r="D807" s="12" t="s">
        <v>32</v>
      </c>
      <c r="E807" s="26"/>
      <c r="F807" s="27"/>
    </row>
    <row r="808" spans="1:6">
      <c r="A808" s="29"/>
      <c r="B808" s="822"/>
      <c r="C808" s="11"/>
      <c r="D808" s="12"/>
      <c r="E808" s="26"/>
      <c r="F808" s="27"/>
    </row>
    <row r="809" spans="1:6">
      <c r="A809" s="29" t="s">
        <v>8</v>
      </c>
      <c r="B809" s="210" t="s">
        <v>483</v>
      </c>
      <c r="C809" s="11"/>
      <c r="D809" s="12"/>
      <c r="E809" s="26"/>
      <c r="F809" s="27"/>
    </row>
    <row r="810" spans="1:6">
      <c r="A810" s="29"/>
      <c r="B810" s="210" t="s">
        <v>1911</v>
      </c>
      <c r="C810" s="11"/>
      <c r="D810" s="12"/>
      <c r="E810" s="26"/>
      <c r="F810" s="27"/>
    </row>
    <row r="811" spans="1:6">
      <c r="A811" s="29"/>
      <c r="B811" s="210" t="s">
        <v>1912</v>
      </c>
      <c r="C811" s="11"/>
      <c r="D811" s="12"/>
      <c r="E811" s="26"/>
      <c r="F811" s="27"/>
    </row>
    <row r="812" spans="1:6">
      <c r="A812" s="29"/>
      <c r="B812" s="210" t="s">
        <v>1913</v>
      </c>
      <c r="C812" s="11">
        <v>1</v>
      </c>
      <c r="D812" s="12" t="s">
        <v>32</v>
      </c>
      <c r="E812" s="26"/>
      <c r="F812" s="27"/>
    </row>
    <row r="813" spans="1:6">
      <c r="A813" s="29"/>
      <c r="B813" s="210"/>
      <c r="C813" s="11"/>
      <c r="D813" s="12"/>
      <c r="E813" s="26"/>
      <c r="F813" s="27"/>
    </row>
    <row r="814" spans="1:6">
      <c r="A814" s="29" t="s">
        <v>10</v>
      </c>
      <c r="B814" s="210" t="s">
        <v>1914</v>
      </c>
      <c r="C814" s="11"/>
      <c r="D814" s="12"/>
      <c r="E814" s="26"/>
      <c r="F814" s="27"/>
    </row>
    <row r="815" spans="1:6">
      <c r="A815" s="29"/>
      <c r="B815" s="210" t="s">
        <v>1915</v>
      </c>
      <c r="C815" s="11"/>
      <c r="D815" s="12"/>
      <c r="E815" s="26"/>
      <c r="F815" s="27"/>
    </row>
    <row r="816" spans="1:6">
      <c r="A816" s="29"/>
      <c r="B816" s="210" t="s">
        <v>1916</v>
      </c>
      <c r="C816" s="11"/>
      <c r="D816" s="12"/>
      <c r="E816" s="26"/>
      <c r="F816" s="27"/>
    </row>
    <row r="817" spans="1:6">
      <c r="A817" s="29"/>
      <c r="B817" s="210" t="s">
        <v>1917</v>
      </c>
      <c r="C817" s="11">
        <v>2</v>
      </c>
      <c r="D817" s="12" t="s">
        <v>32</v>
      </c>
      <c r="E817" s="26"/>
      <c r="F817" s="27"/>
    </row>
    <row r="818" spans="1:6">
      <c r="A818" s="29"/>
      <c r="B818" s="822"/>
      <c r="C818" s="11"/>
      <c r="D818" s="12"/>
      <c r="E818" s="26"/>
      <c r="F818" s="27"/>
    </row>
    <row r="819" spans="1:6">
      <c r="A819" s="29"/>
      <c r="B819" s="822"/>
      <c r="C819" s="11"/>
      <c r="D819" s="12"/>
      <c r="E819" s="26"/>
      <c r="F819" s="27"/>
    </row>
    <row r="820" spans="1:6">
      <c r="A820" s="29"/>
      <c r="B820" s="822"/>
      <c r="C820" s="11"/>
      <c r="D820" s="12"/>
      <c r="E820" s="26"/>
      <c r="F820" s="27"/>
    </row>
    <row r="821" spans="1:6">
      <c r="A821" s="29"/>
      <c r="B821" s="822"/>
      <c r="C821" s="11"/>
      <c r="D821" s="12"/>
      <c r="E821" s="26"/>
      <c r="F821" s="27"/>
    </row>
    <row r="822" spans="1:6">
      <c r="A822" s="29"/>
      <c r="B822" s="822"/>
      <c r="C822" s="11"/>
      <c r="D822" s="12"/>
      <c r="E822" s="26"/>
      <c r="F822" s="27"/>
    </row>
    <row r="823" spans="1:6">
      <c r="A823" s="29"/>
      <c r="B823" s="822"/>
      <c r="C823" s="11"/>
      <c r="D823" s="12"/>
      <c r="E823" s="26"/>
      <c r="F823" s="27"/>
    </row>
    <row r="824" spans="1:6">
      <c r="A824" s="29"/>
      <c r="B824" s="822"/>
      <c r="C824" s="11"/>
      <c r="D824" s="12"/>
      <c r="E824" s="26"/>
      <c r="F824" s="27"/>
    </row>
    <row r="825" spans="1:6">
      <c r="A825" s="29"/>
      <c r="B825" s="822"/>
      <c r="C825" s="11"/>
      <c r="D825" s="12"/>
      <c r="E825" s="26"/>
      <c r="F825" s="27"/>
    </row>
    <row r="826" spans="1:6">
      <c r="A826" s="29"/>
      <c r="B826" s="822"/>
      <c r="C826" s="11"/>
      <c r="D826" s="12"/>
      <c r="E826" s="26"/>
      <c r="F826" s="27"/>
    </row>
    <row r="827" spans="1:6">
      <c r="A827" s="29"/>
      <c r="B827" s="822"/>
      <c r="C827" s="11"/>
      <c r="D827" s="12"/>
      <c r="E827" s="26"/>
      <c r="F827" s="27"/>
    </row>
    <row r="828" spans="1:6">
      <c r="A828" s="29"/>
      <c r="B828" s="822"/>
      <c r="C828" s="11"/>
      <c r="D828" s="12"/>
      <c r="E828" s="26"/>
      <c r="F828" s="27"/>
    </row>
    <row r="829" spans="1:6">
      <c r="A829" s="29"/>
      <c r="B829" s="822"/>
      <c r="C829" s="11"/>
      <c r="D829" s="12"/>
      <c r="E829" s="26"/>
      <c r="F829" s="27"/>
    </row>
    <row r="830" spans="1:6">
      <c r="A830" s="29"/>
      <c r="B830" s="822"/>
      <c r="C830" s="11"/>
      <c r="D830" s="12"/>
      <c r="E830" s="26"/>
      <c r="F830" s="27"/>
    </row>
    <row r="831" spans="1:6">
      <c r="A831" s="29"/>
      <c r="B831" s="822"/>
      <c r="C831" s="11"/>
      <c r="D831" s="12"/>
      <c r="E831" s="26"/>
      <c r="F831" s="27"/>
    </row>
    <row r="832" spans="1:6">
      <c r="A832" s="29"/>
      <c r="B832" s="822"/>
      <c r="C832" s="11"/>
      <c r="D832" s="12"/>
      <c r="E832" s="26"/>
      <c r="F832" s="27"/>
    </row>
    <row r="833" spans="1:6">
      <c r="A833" s="29"/>
      <c r="B833" s="822"/>
      <c r="C833" s="11"/>
      <c r="D833" s="12"/>
      <c r="E833" s="26"/>
      <c r="F833" s="27"/>
    </row>
    <row r="834" spans="1:6">
      <c r="A834" s="29"/>
      <c r="B834" s="823"/>
      <c r="C834" s="11"/>
      <c r="D834" s="12"/>
      <c r="E834" s="26"/>
      <c r="F834" s="27"/>
    </row>
    <row r="835" spans="1:6">
      <c r="A835" s="29"/>
      <c r="B835" s="55"/>
      <c r="C835" s="11"/>
      <c r="D835" s="12"/>
      <c r="E835" s="26"/>
      <c r="F835" s="27"/>
    </row>
    <row r="836" spans="1:6">
      <c r="A836" s="29"/>
      <c r="B836" s="55"/>
      <c r="C836" s="11"/>
      <c r="D836" s="12"/>
      <c r="E836" s="26"/>
      <c r="F836" s="27"/>
    </row>
    <row r="837" spans="1:6">
      <c r="A837" s="21"/>
      <c r="B837" s="39"/>
      <c r="C837" s="40"/>
      <c r="D837" s="41"/>
      <c r="E837" s="42"/>
      <c r="F837" s="24"/>
    </row>
    <row r="838" spans="1:6">
      <c r="A838" s="15"/>
      <c r="B838" s="43" t="s">
        <v>17</v>
      </c>
      <c r="C838" s="17"/>
      <c r="D838" s="18"/>
      <c r="E838" s="44" t="s">
        <v>35</v>
      </c>
      <c r="F838" s="38"/>
    </row>
    <row r="839" spans="1:6">
      <c r="A839" s="9"/>
      <c r="B839" s="45"/>
      <c r="C839" s="11"/>
      <c r="D839" s="12"/>
      <c r="F839" s="14"/>
    </row>
    <row r="840" spans="1:6" ht="15.3" thickBot="1">
      <c r="A840" s="47"/>
      <c r="B840" s="48" t="s">
        <v>401</v>
      </c>
      <c r="C840" s="109">
        <f>C763+0.01</f>
        <v>4.1099999999999994</v>
      </c>
      <c r="D840" s="50"/>
      <c r="E840" s="51"/>
      <c r="F840" s="52"/>
    </row>
    <row r="841" spans="1:6">
      <c r="A841" s="2"/>
      <c r="B841" s="3"/>
      <c r="C841" s="4"/>
      <c r="D841" s="5"/>
      <c r="E841" s="6"/>
      <c r="F841" s="7"/>
    </row>
    <row r="842" spans="1:6">
      <c r="A842" s="9"/>
      <c r="B842" s="45"/>
      <c r="C842" s="11"/>
      <c r="D842" s="12"/>
      <c r="E842" s="79" t="s">
        <v>40</v>
      </c>
      <c r="F842" s="14"/>
    </row>
    <row r="843" spans="1:6">
      <c r="A843" s="15"/>
      <c r="B843" s="16"/>
      <c r="C843" s="17"/>
      <c r="D843" s="18"/>
      <c r="E843" s="19"/>
      <c r="F843" s="20"/>
    </row>
    <row r="844" spans="1:6">
      <c r="A844" s="29"/>
      <c r="B844" s="55"/>
      <c r="C844" s="11"/>
      <c r="D844" s="12"/>
      <c r="E844" s="26"/>
      <c r="F844" s="27"/>
    </row>
    <row r="845" spans="1:6">
      <c r="A845" s="29"/>
      <c r="B845" s="68" t="s">
        <v>226</v>
      </c>
      <c r="C845" s="34"/>
      <c r="D845" s="12"/>
      <c r="E845" s="26"/>
      <c r="F845" s="27"/>
    </row>
    <row r="846" spans="1:6">
      <c r="A846" s="29"/>
      <c r="B846" s="101"/>
      <c r="C846" s="34"/>
      <c r="D846" s="12"/>
      <c r="E846" s="26"/>
      <c r="F846" s="27"/>
    </row>
    <row r="847" spans="1:6">
      <c r="A847" s="29"/>
      <c r="B847" s="68" t="s">
        <v>229</v>
      </c>
      <c r="C847" s="34"/>
      <c r="D847" s="12"/>
      <c r="E847" s="26"/>
      <c r="F847" s="27"/>
    </row>
    <row r="848" spans="1:6">
      <c r="A848" s="29"/>
      <c r="B848" s="68"/>
      <c r="C848" s="34"/>
      <c r="D848" s="12"/>
      <c r="E848" s="26"/>
      <c r="F848" s="27"/>
    </row>
    <row r="849" spans="1:6">
      <c r="A849" s="29" t="s">
        <v>2</v>
      </c>
      <c r="B849" s="55" t="s">
        <v>1027</v>
      </c>
      <c r="C849" s="34"/>
      <c r="D849" s="12"/>
      <c r="E849" s="26"/>
      <c r="F849" s="27"/>
    </row>
    <row r="850" spans="1:6">
      <c r="A850" s="29"/>
      <c r="B850" s="102" t="s">
        <v>228</v>
      </c>
      <c r="C850" s="34">
        <v>10</v>
      </c>
      <c r="D850" s="12" t="s">
        <v>15</v>
      </c>
      <c r="E850" s="26"/>
      <c r="F850" s="27"/>
    </row>
    <row r="851" spans="1:6">
      <c r="A851" s="29"/>
      <c r="B851" s="101"/>
      <c r="C851" s="34"/>
      <c r="D851" s="12"/>
      <c r="E851" s="26"/>
      <c r="F851" s="27"/>
    </row>
    <row r="852" spans="1:6">
      <c r="A852" s="29"/>
      <c r="B852" s="101" t="s">
        <v>183</v>
      </c>
      <c r="C852" s="34"/>
      <c r="D852" s="12"/>
      <c r="E852" s="26"/>
      <c r="F852" s="27"/>
    </row>
    <row r="853" spans="1:6">
      <c r="A853" s="29"/>
      <c r="B853" s="101"/>
      <c r="C853" s="34"/>
      <c r="D853" s="12"/>
      <c r="E853" s="26"/>
      <c r="F853" s="27"/>
    </row>
    <row r="854" spans="1:6">
      <c r="A854" s="29"/>
      <c r="B854" s="103" t="s">
        <v>1030</v>
      </c>
      <c r="C854" s="34"/>
      <c r="D854" s="12"/>
      <c r="E854" s="26"/>
      <c r="F854" s="27"/>
    </row>
    <row r="855" spans="1:6">
      <c r="A855" s="29"/>
      <c r="B855" s="103" t="s">
        <v>1031</v>
      </c>
      <c r="C855" s="34"/>
      <c r="D855" s="12"/>
      <c r="E855" s="26"/>
      <c r="F855" s="27"/>
    </row>
    <row r="856" spans="1:6">
      <c r="A856" s="29"/>
      <c r="B856" s="103" t="s">
        <v>1032</v>
      </c>
      <c r="C856" s="34"/>
      <c r="D856" s="12"/>
      <c r="E856" s="26"/>
      <c r="F856" s="27"/>
    </row>
    <row r="857" spans="1:6">
      <c r="A857" s="29"/>
      <c r="B857" s="103"/>
      <c r="C857" s="34"/>
      <c r="D857" s="12"/>
      <c r="E857" s="26"/>
      <c r="F857" s="27"/>
    </row>
    <row r="858" spans="1:6">
      <c r="A858" s="29" t="s">
        <v>6</v>
      </c>
      <c r="B858" s="45" t="s">
        <v>232</v>
      </c>
      <c r="C858" s="34">
        <v>169</v>
      </c>
      <c r="D858" s="12" t="s">
        <v>15</v>
      </c>
      <c r="E858" s="26"/>
      <c r="F858" s="27"/>
    </row>
    <row r="859" spans="1:6">
      <c r="A859" s="29"/>
      <c r="B859" s="45"/>
      <c r="C859" s="34"/>
      <c r="D859" s="12"/>
      <c r="E859" s="26"/>
      <c r="F859" s="27"/>
    </row>
    <row r="860" spans="1:6">
      <c r="A860" s="29"/>
      <c r="B860" s="103" t="s">
        <v>1033</v>
      </c>
      <c r="C860" s="34"/>
      <c r="D860" s="12"/>
      <c r="E860" s="26"/>
      <c r="F860" s="27"/>
    </row>
    <row r="861" spans="1:6">
      <c r="A861" s="29"/>
      <c r="B861" s="103" t="s">
        <v>1034</v>
      </c>
      <c r="C861" s="34"/>
      <c r="D861" s="12"/>
      <c r="E861" s="26"/>
      <c r="F861" s="27"/>
    </row>
    <row r="862" spans="1:6">
      <c r="A862" s="29"/>
      <c r="B862" s="82" t="s">
        <v>1026</v>
      </c>
      <c r="C862" s="11"/>
      <c r="D862" s="12"/>
      <c r="E862" s="26"/>
      <c r="F862" s="27"/>
    </row>
    <row r="863" spans="1:6">
      <c r="A863" s="29"/>
      <c r="B863" s="82"/>
      <c r="C863" s="11"/>
      <c r="D863" s="12"/>
      <c r="E863" s="26"/>
      <c r="F863" s="27"/>
    </row>
    <row r="864" spans="1:6">
      <c r="A864" s="29" t="s">
        <v>7</v>
      </c>
      <c r="B864" s="824" t="s">
        <v>1918</v>
      </c>
      <c r="C864" s="825">
        <v>55</v>
      </c>
      <c r="D864" s="11" t="s">
        <v>15</v>
      </c>
      <c r="E864" s="826"/>
      <c r="F864" s="827"/>
    </row>
    <row r="865" spans="1:6">
      <c r="A865" s="29"/>
      <c r="B865" s="45"/>
      <c r="C865" s="34"/>
      <c r="D865" s="12"/>
      <c r="E865" s="26"/>
      <c r="F865" s="27"/>
    </row>
    <row r="866" spans="1:6">
      <c r="A866" s="29" t="s">
        <v>8</v>
      </c>
      <c r="B866" s="45" t="s">
        <v>234</v>
      </c>
      <c r="C866" s="34">
        <v>84</v>
      </c>
      <c r="D866" s="12" t="s">
        <v>15</v>
      </c>
      <c r="E866" s="26"/>
      <c r="F866" s="27"/>
    </row>
    <row r="867" spans="1:6">
      <c r="A867" s="29"/>
      <c r="B867" s="45"/>
      <c r="C867" s="34"/>
      <c r="D867" s="12"/>
      <c r="E867" s="26"/>
      <c r="F867" s="27"/>
    </row>
    <row r="868" spans="1:6">
      <c r="A868" s="828"/>
      <c r="B868" s="829" t="s">
        <v>1919</v>
      </c>
      <c r="C868" s="70"/>
      <c r="D868" s="70"/>
      <c r="E868" s="26"/>
      <c r="F868" s="27"/>
    </row>
    <row r="869" spans="1:6">
      <c r="A869" s="828"/>
      <c r="B869" s="829" t="s">
        <v>1920</v>
      </c>
      <c r="C869" s="70"/>
      <c r="D869" s="70"/>
      <c r="E869" s="26"/>
      <c r="F869" s="27"/>
    </row>
    <row r="870" spans="1:6">
      <c r="A870" s="828"/>
      <c r="B870" s="830"/>
      <c r="C870" s="70"/>
      <c r="D870" s="70"/>
      <c r="E870" s="26"/>
      <c r="F870" s="27"/>
    </row>
    <row r="871" spans="1:6">
      <c r="A871" s="828" t="s">
        <v>10</v>
      </c>
      <c r="B871" s="830" t="s">
        <v>1921</v>
      </c>
      <c r="C871" s="724">
        <v>8</v>
      </c>
      <c r="D871" s="11" t="s">
        <v>15</v>
      </c>
      <c r="E871" s="26"/>
      <c r="F871" s="27"/>
    </row>
    <row r="872" spans="1:6">
      <c r="A872" s="29"/>
      <c r="B872" s="45"/>
      <c r="C872" s="34"/>
      <c r="D872" s="12"/>
      <c r="E872" s="26"/>
      <c r="F872" s="27"/>
    </row>
    <row r="873" spans="1:6">
      <c r="A873" s="29"/>
      <c r="B873" s="45"/>
      <c r="C873" s="34"/>
      <c r="D873" s="12"/>
      <c r="E873" s="26"/>
      <c r="F873" s="27"/>
    </row>
    <row r="874" spans="1:6">
      <c r="A874" s="29"/>
      <c r="B874" s="45"/>
      <c r="C874" s="34"/>
      <c r="D874" s="12"/>
      <c r="E874" s="26"/>
      <c r="F874" s="27"/>
    </row>
    <row r="875" spans="1:6">
      <c r="A875" s="29"/>
      <c r="B875" s="45"/>
      <c r="C875" s="34"/>
      <c r="D875" s="12"/>
      <c r="E875" s="26"/>
      <c r="F875" s="27"/>
    </row>
    <row r="876" spans="1:6">
      <c r="A876" s="29"/>
      <c r="B876" s="45"/>
      <c r="C876" s="34"/>
      <c r="D876" s="12"/>
      <c r="E876" s="26"/>
      <c r="F876" s="27"/>
    </row>
    <row r="877" spans="1:6">
      <c r="A877" s="29"/>
      <c r="B877" s="45"/>
      <c r="C877" s="34"/>
      <c r="D877" s="12"/>
      <c r="E877" s="26"/>
      <c r="F877" s="27"/>
    </row>
    <row r="878" spans="1:6">
      <c r="A878" s="29"/>
      <c r="B878" s="45"/>
      <c r="C878" s="34"/>
      <c r="D878" s="12"/>
      <c r="E878" s="26"/>
      <c r="F878" s="27"/>
    </row>
    <row r="879" spans="1:6">
      <c r="A879" s="29"/>
      <c r="B879" s="45"/>
      <c r="C879" s="34"/>
      <c r="D879" s="12"/>
      <c r="E879" s="26"/>
      <c r="F879" s="27"/>
    </row>
    <row r="880" spans="1:6">
      <c r="A880" s="29"/>
      <c r="B880" s="45"/>
      <c r="C880" s="34"/>
      <c r="D880" s="12"/>
      <c r="E880" s="26"/>
      <c r="F880" s="27"/>
    </row>
    <row r="881" spans="1:6">
      <c r="A881" s="29"/>
      <c r="B881" s="45"/>
      <c r="C881" s="34"/>
      <c r="D881" s="12"/>
      <c r="E881" s="26"/>
      <c r="F881" s="27"/>
    </row>
    <row r="882" spans="1:6">
      <c r="A882" s="29"/>
      <c r="B882" s="45"/>
      <c r="C882" s="34"/>
      <c r="D882" s="12"/>
      <c r="E882" s="26"/>
      <c r="F882" s="27"/>
    </row>
    <row r="883" spans="1:6">
      <c r="A883" s="29"/>
      <c r="B883" s="45"/>
      <c r="C883" s="34"/>
      <c r="D883" s="12"/>
      <c r="E883" s="26"/>
      <c r="F883" s="27"/>
    </row>
    <row r="884" spans="1:6">
      <c r="A884" s="29"/>
      <c r="B884" s="45"/>
      <c r="C884" s="34"/>
      <c r="D884" s="12"/>
      <c r="E884" s="26"/>
      <c r="F884" s="27"/>
    </row>
    <row r="885" spans="1:6">
      <c r="A885" s="29"/>
      <c r="B885" s="45"/>
      <c r="C885" s="34"/>
      <c r="D885" s="12"/>
      <c r="E885" s="26"/>
      <c r="F885" s="27"/>
    </row>
    <row r="886" spans="1:6">
      <c r="A886" s="29"/>
      <c r="B886" s="45"/>
      <c r="C886" s="34"/>
      <c r="D886" s="12"/>
      <c r="E886" s="26"/>
      <c r="F886" s="27"/>
    </row>
    <row r="887" spans="1:6">
      <c r="A887" s="29"/>
      <c r="B887" s="45"/>
      <c r="C887" s="34"/>
      <c r="D887" s="12"/>
      <c r="E887" s="26"/>
      <c r="F887" s="27"/>
    </row>
    <row r="888" spans="1:6">
      <c r="A888" s="29"/>
      <c r="B888" s="45"/>
      <c r="C888" s="34"/>
      <c r="D888" s="12"/>
      <c r="E888" s="26"/>
      <c r="F888" s="27"/>
    </row>
    <row r="889" spans="1:6">
      <c r="A889" s="29"/>
      <c r="B889" s="45"/>
      <c r="C889" s="34"/>
      <c r="D889" s="12"/>
      <c r="E889" s="26"/>
      <c r="F889" s="27"/>
    </row>
    <row r="890" spans="1:6">
      <c r="A890" s="29"/>
      <c r="B890" s="45"/>
      <c r="C890" s="34"/>
      <c r="D890" s="12"/>
      <c r="E890" s="26"/>
      <c r="F890" s="27"/>
    </row>
    <row r="891" spans="1:6">
      <c r="A891" s="29"/>
      <c r="B891" s="45"/>
      <c r="C891" s="34"/>
      <c r="D891" s="12"/>
      <c r="E891" s="26"/>
      <c r="F891" s="27"/>
    </row>
    <row r="892" spans="1:6">
      <c r="A892" s="29"/>
      <c r="B892" s="45"/>
      <c r="C892" s="34"/>
      <c r="D892" s="12"/>
      <c r="E892" s="26"/>
      <c r="F892" s="27"/>
    </row>
    <row r="893" spans="1:6">
      <c r="A893" s="29"/>
      <c r="B893" s="45"/>
      <c r="C893" s="34"/>
      <c r="D893" s="12"/>
      <c r="E893" s="26"/>
      <c r="F893" s="27"/>
    </row>
    <row r="894" spans="1:6">
      <c r="A894" s="29"/>
      <c r="B894" s="45"/>
      <c r="C894" s="34"/>
      <c r="D894" s="12"/>
      <c r="E894" s="26"/>
      <c r="F894" s="27"/>
    </row>
    <row r="895" spans="1:6">
      <c r="A895" s="29"/>
      <c r="B895" s="45"/>
      <c r="C895" s="34"/>
      <c r="D895" s="12"/>
      <c r="E895" s="26"/>
      <c r="F895" s="27"/>
    </row>
    <row r="896" spans="1:6">
      <c r="A896" s="29"/>
      <c r="B896" s="45"/>
      <c r="C896" s="34"/>
      <c r="D896" s="12"/>
      <c r="E896" s="26"/>
      <c r="F896" s="27"/>
    </row>
    <row r="897" spans="1:6">
      <c r="A897" s="29"/>
      <c r="B897" s="45"/>
      <c r="C897" s="34"/>
      <c r="D897" s="12"/>
      <c r="E897" s="26"/>
      <c r="F897" s="27"/>
    </row>
    <row r="898" spans="1:6">
      <c r="A898" s="29"/>
      <c r="B898" s="45"/>
      <c r="C898" s="34"/>
      <c r="D898" s="12"/>
      <c r="E898" s="26"/>
      <c r="F898" s="27"/>
    </row>
    <row r="899" spans="1:6">
      <c r="A899" s="29"/>
      <c r="B899" s="45"/>
      <c r="C899" s="34"/>
      <c r="D899" s="12"/>
      <c r="E899" s="26"/>
      <c r="F899" s="27"/>
    </row>
    <row r="900" spans="1:6">
      <c r="A900" s="29"/>
      <c r="B900" s="45"/>
      <c r="C900" s="34"/>
      <c r="D900" s="12"/>
      <c r="E900" s="26"/>
      <c r="F900" s="27"/>
    </row>
    <row r="901" spans="1:6">
      <c r="A901" s="29"/>
      <c r="B901" s="45"/>
      <c r="C901" s="34"/>
      <c r="D901" s="12"/>
      <c r="E901" s="26"/>
      <c r="F901" s="27"/>
    </row>
    <row r="902" spans="1:6">
      <c r="A902" s="29"/>
      <c r="B902" s="45"/>
      <c r="C902" s="34"/>
      <c r="D902" s="12"/>
      <c r="E902" s="26"/>
      <c r="F902" s="27"/>
    </row>
    <row r="903" spans="1:6">
      <c r="A903" s="29"/>
      <c r="B903" s="45"/>
      <c r="C903" s="34"/>
      <c r="D903" s="12"/>
      <c r="E903" s="26"/>
      <c r="F903" s="27"/>
    </row>
    <row r="904" spans="1:6">
      <c r="A904" s="29"/>
      <c r="B904" s="45"/>
      <c r="C904" s="34"/>
      <c r="D904" s="12"/>
      <c r="E904" s="26"/>
      <c r="F904" s="27"/>
    </row>
    <row r="905" spans="1:6">
      <c r="A905" s="29"/>
      <c r="B905" s="45"/>
      <c r="C905" s="34"/>
      <c r="D905" s="12"/>
      <c r="E905" s="26"/>
      <c r="F905" s="27"/>
    </row>
    <row r="906" spans="1:6">
      <c r="A906" s="29"/>
      <c r="B906" s="45"/>
      <c r="C906" s="34"/>
      <c r="D906" s="12"/>
      <c r="E906" s="26"/>
      <c r="F906" s="27"/>
    </row>
    <row r="907" spans="1:6">
      <c r="A907" s="29"/>
      <c r="B907" s="45"/>
      <c r="C907" s="34"/>
      <c r="D907" s="12"/>
      <c r="E907" s="26"/>
      <c r="F907" s="27"/>
    </row>
    <row r="908" spans="1:6">
      <c r="A908" s="29"/>
      <c r="B908" s="45"/>
      <c r="C908" s="34"/>
      <c r="D908" s="12"/>
      <c r="E908" s="26"/>
      <c r="F908" s="27"/>
    </row>
    <row r="909" spans="1:6">
      <c r="A909" s="29"/>
      <c r="B909" s="45"/>
      <c r="C909" s="34"/>
      <c r="D909" s="12"/>
      <c r="E909" s="26"/>
      <c r="F909" s="27"/>
    </row>
    <row r="910" spans="1:6">
      <c r="A910" s="29"/>
      <c r="B910" s="45"/>
      <c r="C910" s="34"/>
      <c r="D910" s="12"/>
      <c r="E910" s="26"/>
      <c r="F910" s="27"/>
    </row>
    <row r="911" spans="1:6">
      <c r="A911" s="29"/>
      <c r="B911" s="101"/>
      <c r="C911" s="34"/>
      <c r="D911" s="12"/>
      <c r="E911" s="26"/>
      <c r="F911" s="27"/>
    </row>
    <row r="912" spans="1:6">
      <c r="A912" s="29"/>
      <c r="B912" s="25"/>
      <c r="C912" s="11"/>
      <c r="D912" s="12"/>
      <c r="E912" s="26"/>
      <c r="F912" s="27"/>
    </row>
    <row r="913" spans="1:6">
      <c r="A913" s="21"/>
      <c r="B913" s="39"/>
      <c r="C913" s="40"/>
      <c r="D913" s="41"/>
      <c r="E913" s="42"/>
      <c r="F913" s="24"/>
    </row>
    <row r="914" spans="1:6">
      <c r="A914" s="15"/>
      <c r="B914" s="43" t="s">
        <v>17</v>
      </c>
      <c r="C914" s="17"/>
      <c r="D914" s="18"/>
      <c r="E914" s="44" t="s">
        <v>35</v>
      </c>
      <c r="F914" s="38"/>
    </row>
    <row r="915" spans="1:6">
      <c r="A915" s="9"/>
      <c r="B915" s="45"/>
      <c r="C915" s="11"/>
      <c r="D915" s="12"/>
      <c r="F915" s="14"/>
    </row>
    <row r="916" spans="1:6" ht="15.3" thickBot="1">
      <c r="A916" s="47"/>
      <c r="B916" s="48" t="s">
        <v>401</v>
      </c>
      <c r="C916" s="109">
        <f>C840+0.01</f>
        <v>4.1199999999999992</v>
      </c>
      <c r="D916" s="50"/>
      <c r="E916" s="51"/>
      <c r="F916" s="52"/>
    </row>
    <row r="917" spans="1:6">
      <c r="A917" s="2"/>
      <c r="B917" s="3"/>
      <c r="C917" s="4"/>
      <c r="D917" s="5"/>
      <c r="E917" s="6"/>
      <c r="F917" s="7"/>
    </row>
    <row r="918" spans="1:6">
      <c r="A918" s="9"/>
      <c r="B918" s="45"/>
      <c r="C918" s="11"/>
      <c r="D918" s="12"/>
      <c r="E918" s="79" t="s">
        <v>40</v>
      </c>
      <c r="F918" s="14"/>
    </row>
    <row r="919" spans="1:6">
      <c r="A919" s="15"/>
      <c r="B919" s="16"/>
      <c r="C919" s="17"/>
      <c r="D919" s="18"/>
      <c r="E919" s="104"/>
      <c r="F919" s="105"/>
    </row>
    <row r="920" spans="1:6">
      <c r="A920" s="29"/>
      <c r="B920" s="56"/>
      <c r="C920" s="11"/>
      <c r="D920" s="12"/>
      <c r="E920" s="26"/>
      <c r="F920" s="27"/>
    </row>
    <row r="921" spans="1:6">
      <c r="A921" s="29"/>
      <c r="B921" s="56"/>
      <c r="C921" s="11"/>
      <c r="D921" s="12"/>
      <c r="E921" s="26"/>
      <c r="F921" s="27"/>
    </row>
    <row r="922" spans="1:6">
      <c r="A922" s="29"/>
      <c r="B922" s="56"/>
      <c r="C922" s="11"/>
      <c r="D922" s="12"/>
      <c r="E922" s="26"/>
      <c r="F922" s="27"/>
    </row>
    <row r="923" spans="1:6">
      <c r="A923" s="29"/>
      <c r="B923" s="25"/>
      <c r="C923" s="11"/>
      <c r="D923" s="12"/>
      <c r="E923" s="26"/>
      <c r="F923" s="27"/>
    </row>
    <row r="924" spans="1:6">
      <c r="A924" s="29"/>
      <c r="B924" s="106"/>
      <c r="C924" s="11"/>
      <c r="D924" s="12"/>
      <c r="E924" s="26"/>
      <c r="F924" s="27"/>
    </row>
    <row r="925" spans="1:6">
      <c r="A925" s="29"/>
      <c r="B925" s="25"/>
      <c r="C925" s="11"/>
      <c r="D925" s="12"/>
      <c r="E925" s="26"/>
      <c r="F925" s="27"/>
    </row>
    <row r="926" spans="1:6">
      <c r="A926" s="29"/>
      <c r="B926" s="106"/>
      <c r="C926" s="11"/>
      <c r="D926" s="12"/>
      <c r="E926" s="26"/>
      <c r="F926" s="27"/>
    </row>
    <row r="927" spans="1:6">
      <c r="A927" s="29"/>
      <c r="B927" s="25"/>
      <c r="C927" s="11"/>
      <c r="D927" s="12"/>
      <c r="E927" s="26"/>
      <c r="F927" s="27"/>
    </row>
    <row r="928" spans="1:6">
      <c r="A928" s="29"/>
      <c r="B928" s="57"/>
      <c r="C928" s="11"/>
      <c r="D928" s="12"/>
      <c r="E928" s="26"/>
      <c r="F928" s="27"/>
    </row>
    <row r="929" spans="1:6">
      <c r="A929" s="29"/>
      <c r="B929" s="57"/>
      <c r="C929" s="11"/>
      <c r="D929" s="12"/>
      <c r="E929" s="26"/>
      <c r="F929" s="27"/>
    </row>
    <row r="930" spans="1:6">
      <c r="A930" s="29"/>
      <c r="B930" s="57"/>
      <c r="C930" s="11"/>
      <c r="D930" s="12"/>
      <c r="E930" s="26"/>
      <c r="F930" s="27"/>
    </row>
    <row r="931" spans="1:6">
      <c r="A931" s="29"/>
      <c r="B931" s="57"/>
      <c r="C931" s="11"/>
      <c r="D931" s="12"/>
      <c r="E931" s="26"/>
      <c r="F931" s="27"/>
    </row>
    <row r="932" spans="1:6">
      <c r="A932" s="29"/>
      <c r="B932" s="57"/>
      <c r="C932" s="11"/>
      <c r="D932" s="12"/>
      <c r="E932" s="26"/>
      <c r="F932" s="27"/>
    </row>
    <row r="933" spans="1:6">
      <c r="A933" s="29"/>
      <c r="B933" s="57" t="s">
        <v>1</v>
      </c>
      <c r="C933" s="11"/>
      <c r="D933" s="12"/>
      <c r="E933" s="26"/>
      <c r="F933" s="27"/>
    </row>
    <row r="934" spans="1:6">
      <c r="A934" s="29"/>
      <c r="B934" s="57"/>
      <c r="C934" s="11"/>
      <c r="D934" s="12"/>
      <c r="E934" s="26"/>
      <c r="F934" s="27"/>
    </row>
    <row r="935" spans="1:6">
      <c r="A935" s="29"/>
      <c r="B935" s="25" t="s">
        <v>1</v>
      </c>
      <c r="C935" s="11"/>
      <c r="D935" s="12"/>
      <c r="E935" s="26"/>
      <c r="F935" s="27"/>
    </row>
    <row r="936" spans="1:6">
      <c r="A936" s="29"/>
      <c r="B936" s="25" t="s">
        <v>1</v>
      </c>
      <c r="C936" s="11"/>
      <c r="D936" s="12"/>
      <c r="E936" s="26"/>
      <c r="F936" s="27"/>
    </row>
    <row r="937" spans="1:6">
      <c r="A937" s="29"/>
      <c r="B937" s="25" t="s">
        <v>1</v>
      </c>
      <c r="C937" s="11"/>
      <c r="D937" s="12"/>
      <c r="E937" s="26"/>
      <c r="F937" s="27"/>
    </row>
    <row r="938" spans="1:6">
      <c r="A938" s="29"/>
      <c r="B938" s="25" t="s">
        <v>1</v>
      </c>
      <c r="C938" s="11"/>
      <c r="D938" s="12"/>
      <c r="E938" s="26"/>
      <c r="F938" s="27"/>
    </row>
    <row r="939" spans="1:6">
      <c r="A939" s="29"/>
      <c r="B939" s="25" t="s">
        <v>1</v>
      </c>
      <c r="C939" s="11"/>
      <c r="D939" s="12"/>
      <c r="E939" s="26"/>
      <c r="F939" s="27"/>
    </row>
    <row r="940" spans="1:6">
      <c r="A940" s="29"/>
      <c r="B940" s="25" t="s">
        <v>1</v>
      </c>
      <c r="C940" s="11"/>
      <c r="D940" s="12"/>
      <c r="E940" s="26"/>
      <c r="F940" s="27"/>
    </row>
    <row r="941" spans="1:6">
      <c r="A941" s="29"/>
      <c r="B941" s="25" t="s">
        <v>1</v>
      </c>
      <c r="C941" s="11"/>
      <c r="D941" s="12"/>
      <c r="E941" s="26"/>
      <c r="F941" s="27"/>
    </row>
    <row r="942" spans="1:6">
      <c r="A942" s="29"/>
      <c r="B942" s="56" t="s">
        <v>27</v>
      </c>
      <c r="C942" s="11"/>
      <c r="D942" s="12"/>
      <c r="E942" s="26"/>
      <c r="F942" s="27"/>
    </row>
    <row r="943" spans="1:6">
      <c r="A943" s="29"/>
      <c r="B943" s="25" t="s">
        <v>1</v>
      </c>
      <c r="C943" s="11"/>
      <c r="D943" s="12"/>
      <c r="E943" s="26"/>
      <c r="F943" s="27"/>
    </row>
    <row r="944" spans="1:6">
      <c r="A944" s="29"/>
      <c r="B944" s="56" t="s">
        <v>28</v>
      </c>
      <c r="C944" s="11"/>
      <c r="D944" s="12"/>
      <c r="E944" s="26"/>
      <c r="F944" s="27"/>
    </row>
    <row r="945" spans="1:6">
      <c r="A945" s="29"/>
      <c r="B945" s="57" t="s">
        <v>1</v>
      </c>
      <c r="C945" s="11"/>
      <c r="D945" s="12"/>
      <c r="E945" s="26"/>
      <c r="F945" s="27"/>
    </row>
    <row r="946" spans="1:6">
      <c r="A946" s="29"/>
      <c r="B946" s="88">
        <f>C763</f>
        <v>4.0999999999999996</v>
      </c>
      <c r="C946" s="11"/>
      <c r="D946" s="12"/>
      <c r="E946" s="26"/>
      <c r="F946" s="27"/>
    </row>
    <row r="947" spans="1:6">
      <c r="A947" s="29"/>
      <c r="B947" s="57" t="s">
        <v>1</v>
      </c>
      <c r="C947" s="11"/>
      <c r="D947" s="12"/>
      <c r="E947" s="26"/>
      <c r="F947" s="27"/>
    </row>
    <row r="948" spans="1:6">
      <c r="A948" s="29"/>
      <c r="B948" s="88">
        <f>C840</f>
        <v>4.1099999999999994</v>
      </c>
      <c r="C948" s="11"/>
      <c r="D948" s="12"/>
      <c r="E948" s="26"/>
      <c r="F948" s="27"/>
    </row>
    <row r="949" spans="1:6">
      <c r="A949" s="29"/>
      <c r="B949" s="25" t="s">
        <v>1</v>
      </c>
      <c r="C949" s="11"/>
      <c r="D949" s="12"/>
      <c r="E949" s="26"/>
      <c r="F949" s="27"/>
    </row>
    <row r="950" spans="1:6">
      <c r="A950" s="29"/>
      <c r="B950" s="88">
        <f>C916</f>
        <v>4.1199999999999992</v>
      </c>
      <c r="C950" s="11"/>
      <c r="D950" s="12"/>
      <c r="E950" s="26"/>
      <c r="F950" s="27"/>
    </row>
    <row r="951" spans="1:6">
      <c r="A951" s="29"/>
      <c r="B951" s="25"/>
      <c r="C951" s="11"/>
      <c r="D951" s="12"/>
      <c r="E951" s="26"/>
      <c r="F951" s="27"/>
    </row>
    <row r="952" spans="1:6">
      <c r="A952" s="29"/>
      <c r="B952" s="57"/>
      <c r="C952" s="11"/>
      <c r="D952" s="12"/>
      <c r="E952" s="26"/>
      <c r="F952" s="27"/>
    </row>
    <row r="953" spans="1:6">
      <c r="A953" s="29"/>
      <c r="B953" s="25"/>
      <c r="C953" s="11"/>
      <c r="D953" s="12"/>
      <c r="E953" s="26"/>
      <c r="F953" s="27"/>
    </row>
    <row r="954" spans="1:6">
      <c r="A954" s="29"/>
      <c r="B954" s="57"/>
      <c r="C954" s="11"/>
      <c r="D954" s="12"/>
      <c r="E954" s="26"/>
      <c r="F954" s="27"/>
    </row>
    <row r="955" spans="1:6">
      <c r="A955" s="29"/>
      <c r="B955" s="25"/>
      <c r="C955" s="11"/>
      <c r="D955" s="12"/>
      <c r="E955" s="26"/>
      <c r="F955" s="27"/>
    </row>
    <row r="956" spans="1:6">
      <c r="A956" s="29"/>
      <c r="B956" s="25"/>
      <c r="C956" s="11"/>
      <c r="D956" s="12"/>
      <c r="E956" s="26"/>
      <c r="F956" s="27"/>
    </row>
    <row r="957" spans="1:6">
      <c r="A957" s="29"/>
      <c r="B957" s="25"/>
      <c r="C957" s="11"/>
      <c r="D957" s="12"/>
      <c r="E957" s="26"/>
      <c r="F957" s="27"/>
    </row>
    <row r="958" spans="1:6">
      <c r="A958" s="29"/>
      <c r="B958" s="25"/>
      <c r="C958" s="11"/>
      <c r="D958" s="12"/>
      <c r="E958" s="26"/>
      <c r="F958" s="27"/>
    </row>
    <row r="959" spans="1:6">
      <c r="A959" s="29"/>
      <c r="B959" s="25"/>
      <c r="C959" s="11"/>
      <c r="D959" s="12"/>
      <c r="E959" s="26"/>
      <c r="F959" s="27"/>
    </row>
    <row r="960" spans="1:6">
      <c r="A960" s="29"/>
      <c r="B960" s="25"/>
      <c r="C960" s="11"/>
      <c r="D960" s="12"/>
      <c r="E960" s="26"/>
      <c r="F960" s="27"/>
    </row>
    <row r="961" spans="1:6">
      <c r="A961" s="29"/>
      <c r="B961" s="25"/>
      <c r="C961" s="11"/>
      <c r="D961" s="12"/>
      <c r="E961" s="26"/>
      <c r="F961" s="27"/>
    </row>
    <row r="962" spans="1:6">
      <c r="A962" s="29"/>
      <c r="B962" s="25"/>
      <c r="C962" s="11"/>
      <c r="D962" s="12"/>
      <c r="E962" s="26"/>
      <c r="F962" s="27"/>
    </row>
    <row r="963" spans="1:6">
      <c r="A963" s="29"/>
      <c r="B963" s="25"/>
      <c r="C963" s="11"/>
      <c r="D963" s="12"/>
      <c r="E963" s="26"/>
      <c r="F963" s="27"/>
    </row>
    <row r="964" spans="1:6">
      <c r="A964" s="29"/>
      <c r="B964" s="25"/>
      <c r="C964" s="11"/>
      <c r="D964" s="12"/>
      <c r="E964" s="26"/>
      <c r="F964" s="27"/>
    </row>
    <row r="965" spans="1:6">
      <c r="A965" s="29"/>
      <c r="B965" s="25"/>
      <c r="C965" s="11"/>
      <c r="D965" s="12"/>
      <c r="E965" s="26"/>
      <c r="F965" s="27"/>
    </row>
    <row r="966" spans="1:6">
      <c r="A966" s="29"/>
      <c r="B966" s="25"/>
      <c r="C966" s="11"/>
      <c r="D966" s="12"/>
      <c r="E966" s="26"/>
      <c r="F966" s="27"/>
    </row>
    <row r="967" spans="1:6">
      <c r="A967" s="29"/>
      <c r="B967" s="25"/>
      <c r="C967" s="11"/>
      <c r="D967" s="12"/>
      <c r="E967" s="26"/>
      <c r="F967" s="27"/>
    </row>
    <row r="968" spans="1:6">
      <c r="A968" s="29"/>
      <c r="B968" s="25"/>
      <c r="C968" s="11"/>
      <c r="D968" s="12"/>
      <c r="E968" s="26"/>
      <c r="F968" s="27"/>
    </row>
    <row r="969" spans="1:6">
      <c r="A969" s="29"/>
      <c r="B969" s="25"/>
      <c r="C969" s="11"/>
      <c r="D969" s="12"/>
      <c r="E969" s="26"/>
      <c r="F969" s="27"/>
    </row>
    <row r="970" spans="1:6">
      <c r="A970" s="29"/>
      <c r="B970" s="25"/>
      <c r="C970" s="11"/>
      <c r="D970" s="12"/>
      <c r="E970" s="26"/>
      <c r="F970" s="27"/>
    </row>
    <row r="971" spans="1:6">
      <c r="A971" s="29"/>
      <c r="B971" s="25"/>
      <c r="C971" s="11"/>
      <c r="D971" s="12"/>
      <c r="E971" s="26"/>
      <c r="F971" s="27"/>
    </row>
    <row r="972" spans="1:6">
      <c r="A972" s="29"/>
      <c r="B972" s="25"/>
      <c r="C972" s="11"/>
      <c r="D972" s="12"/>
      <c r="E972" s="26"/>
      <c r="F972" s="27"/>
    </row>
    <row r="973" spans="1:6">
      <c r="A973" s="29"/>
      <c r="B973" s="25"/>
      <c r="C973" s="11"/>
      <c r="D973" s="12"/>
      <c r="E973" s="26"/>
      <c r="F973" s="27"/>
    </row>
    <row r="974" spans="1:6">
      <c r="A974" s="29"/>
      <c r="B974" s="25"/>
      <c r="C974" s="11"/>
      <c r="D974" s="12"/>
      <c r="E974" s="26"/>
      <c r="F974" s="27"/>
    </row>
    <row r="975" spans="1:6">
      <c r="A975" s="29"/>
      <c r="B975" s="25"/>
      <c r="C975" s="11"/>
      <c r="D975" s="12"/>
      <c r="E975" s="26"/>
      <c r="F975" s="27"/>
    </row>
    <row r="976" spans="1:6">
      <c r="A976" s="29"/>
      <c r="B976" s="25"/>
      <c r="C976" s="11"/>
      <c r="D976" s="12"/>
      <c r="E976" s="26"/>
      <c r="F976" s="27"/>
    </row>
    <row r="977" spans="1:6">
      <c r="A977" s="29"/>
      <c r="B977" s="25"/>
      <c r="C977" s="11"/>
      <c r="D977" s="12"/>
      <c r="E977" s="26"/>
      <c r="F977" s="27"/>
    </row>
    <row r="978" spans="1:6">
      <c r="A978" s="29"/>
      <c r="B978" s="25"/>
      <c r="C978" s="11"/>
      <c r="D978" s="12"/>
      <c r="E978" s="26"/>
      <c r="F978" s="27"/>
    </row>
    <row r="979" spans="1:6">
      <c r="A979" s="29"/>
      <c r="B979" s="25"/>
      <c r="C979" s="11"/>
      <c r="D979" s="12"/>
      <c r="E979" s="26"/>
      <c r="F979" s="27"/>
    </row>
    <row r="980" spans="1:6">
      <c r="A980" s="29"/>
      <c r="B980" s="25"/>
      <c r="C980" s="11"/>
      <c r="D980" s="12"/>
      <c r="E980" s="26"/>
      <c r="F980" s="27"/>
    </row>
    <row r="981" spans="1:6">
      <c r="A981" s="29"/>
      <c r="B981" s="25"/>
      <c r="C981" s="11"/>
      <c r="D981" s="12"/>
      <c r="E981" s="26"/>
      <c r="F981" s="27"/>
    </row>
    <row r="982" spans="1:6">
      <c r="A982" s="29"/>
      <c r="B982" s="25"/>
      <c r="C982" s="11"/>
      <c r="D982" s="12"/>
      <c r="E982" s="26"/>
      <c r="F982" s="27"/>
    </row>
    <row r="983" spans="1:6">
      <c r="A983" s="29"/>
      <c r="B983" s="25"/>
      <c r="C983" s="11"/>
      <c r="D983" s="12"/>
      <c r="E983" s="26"/>
      <c r="F983" s="27"/>
    </row>
    <row r="984" spans="1:6">
      <c r="A984" s="29"/>
      <c r="B984" s="25"/>
      <c r="C984" s="11"/>
      <c r="D984" s="12"/>
      <c r="E984" s="26"/>
      <c r="F984" s="27"/>
    </row>
    <row r="985" spans="1:6">
      <c r="A985" s="29"/>
      <c r="B985" s="25"/>
      <c r="C985" s="11"/>
      <c r="D985" s="12"/>
      <c r="E985" s="26"/>
      <c r="F985" s="27"/>
    </row>
    <row r="986" spans="1:6">
      <c r="A986" s="29"/>
      <c r="B986" s="25"/>
      <c r="C986" s="11"/>
      <c r="D986" s="12"/>
      <c r="E986" s="26"/>
      <c r="F986" s="27"/>
    </row>
    <row r="987" spans="1:6">
      <c r="A987" s="29"/>
      <c r="B987" s="25"/>
      <c r="C987" s="11"/>
      <c r="D987" s="12"/>
      <c r="E987" s="26"/>
      <c r="F987" s="27"/>
    </row>
    <row r="988" spans="1:6">
      <c r="A988" s="29"/>
      <c r="B988" s="59"/>
      <c r="C988" s="11"/>
      <c r="D988" s="12"/>
      <c r="E988" s="26"/>
      <c r="F988" s="27"/>
    </row>
    <row r="989" spans="1:6">
      <c r="A989" s="21"/>
      <c r="B989" s="39"/>
      <c r="C989" s="40"/>
      <c r="D989" s="41"/>
      <c r="E989" s="42"/>
      <c r="F989" s="24"/>
    </row>
    <row r="990" spans="1:6">
      <c r="A990" s="15" t="s">
        <v>1</v>
      </c>
      <c r="B990" s="43" t="s">
        <v>29</v>
      </c>
      <c r="C990" s="17" t="s">
        <v>1</v>
      </c>
      <c r="D990" s="18"/>
      <c r="E990" s="44" t="s">
        <v>18</v>
      </c>
      <c r="F990" s="38"/>
    </row>
    <row r="991" spans="1:6">
      <c r="A991" s="9"/>
      <c r="B991" s="107"/>
      <c r="C991" s="11"/>
      <c r="D991" s="12"/>
      <c r="E991" s="108"/>
      <c r="F991" s="14"/>
    </row>
    <row r="992" spans="1:6" ht="15.3" thickBot="1">
      <c r="A992" s="47"/>
      <c r="B992" s="48" t="s">
        <v>401</v>
      </c>
      <c r="C992" s="109">
        <f>C916+0.01</f>
        <v>4.129999999999999</v>
      </c>
      <c r="D992" s="50"/>
      <c r="E992" s="51"/>
      <c r="F992" s="52"/>
    </row>
    <row r="993" spans="1:6">
      <c r="A993" s="2"/>
      <c r="B993" s="3"/>
      <c r="C993" s="4"/>
      <c r="D993" s="5"/>
      <c r="E993" s="6"/>
      <c r="F993" s="7"/>
    </row>
    <row r="994" spans="1:6">
      <c r="A994" s="9"/>
      <c r="B994" s="10" t="s">
        <v>41</v>
      </c>
      <c r="C994" s="11"/>
      <c r="D994" s="12"/>
      <c r="E994" s="62"/>
      <c r="F994" s="63"/>
    </row>
    <row r="995" spans="1:6">
      <c r="A995" s="15"/>
      <c r="B995" s="16"/>
      <c r="C995" s="17"/>
      <c r="D995" s="18"/>
      <c r="E995" s="104"/>
      <c r="F995" s="105"/>
    </row>
    <row r="996" spans="1:6">
      <c r="A996" s="29"/>
      <c r="B996" s="25"/>
      <c r="C996" s="11"/>
      <c r="D996" s="12"/>
      <c r="E996" s="23"/>
      <c r="F996" s="24"/>
    </row>
    <row r="997" spans="1:6">
      <c r="A997" s="29"/>
      <c r="B997" s="25" t="s">
        <v>235</v>
      </c>
      <c r="C997" s="11"/>
      <c r="D997" s="12"/>
      <c r="E997" s="26"/>
      <c r="F997" s="27"/>
    </row>
    <row r="998" spans="1:6">
      <c r="A998" s="29"/>
      <c r="B998" s="25"/>
      <c r="C998" s="11"/>
      <c r="D998" s="12"/>
      <c r="E998" s="26"/>
      <c r="F998" s="27"/>
    </row>
    <row r="999" spans="1:6">
      <c r="A999" s="29"/>
      <c r="B999" s="25" t="s">
        <v>203</v>
      </c>
      <c r="C999" s="11"/>
      <c r="D999" s="12"/>
      <c r="E999" s="26"/>
      <c r="F999" s="27"/>
    </row>
    <row r="1000" spans="1:6">
      <c r="A1000" s="29"/>
      <c r="B1000" s="25"/>
      <c r="C1000" s="11"/>
      <c r="D1000" s="12"/>
      <c r="E1000" s="26"/>
      <c r="F1000" s="27"/>
    </row>
    <row r="1001" spans="1:6">
      <c r="A1001" s="29" t="s">
        <v>2</v>
      </c>
      <c r="B1001" s="25" t="s">
        <v>236</v>
      </c>
      <c r="C1001" s="31">
        <v>46</v>
      </c>
      <c r="D1001" s="32" t="s">
        <v>32</v>
      </c>
      <c r="E1001" s="26"/>
      <c r="F1001" s="27"/>
    </row>
    <row r="1002" spans="1:6">
      <c r="A1002" s="29"/>
      <c r="B1002" s="25"/>
      <c r="E1002" s="26"/>
      <c r="F1002" s="27"/>
    </row>
    <row r="1003" spans="1:6">
      <c r="A1003" s="29" t="s">
        <v>6</v>
      </c>
      <c r="B1003" s="30" t="s">
        <v>500</v>
      </c>
      <c r="C1003" s="11">
        <v>46</v>
      </c>
      <c r="D1003" s="91" t="s">
        <v>32</v>
      </c>
      <c r="E1003" s="26"/>
      <c r="F1003" s="27"/>
    </row>
    <row r="1004" spans="1:6">
      <c r="A1004" s="29"/>
      <c r="B1004" s="25"/>
      <c r="E1004" s="26"/>
      <c r="F1004" s="27"/>
    </row>
    <row r="1005" spans="1:6">
      <c r="A1005" s="29" t="s">
        <v>7</v>
      </c>
      <c r="B1005" s="25" t="s">
        <v>237</v>
      </c>
      <c r="C1005" s="11">
        <v>10</v>
      </c>
      <c r="D1005" s="91" t="s">
        <v>32</v>
      </c>
      <c r="E1005" s="26"/>
      <c r="F1005" s="27"/>
    </row>
    <row r="1006" spans="1:6">
      <c r="A1006" s="29"/>
      <c r="B1006" s="25"/>
      <c r="E1006" s="26"/>
      <c r="F1006" s="27"/>
    </row>
    <row r="1007" spans="1:6">
      <c r="A1007" s="764" t="s">
        <v>8</v>
      </c>
      <c r="B1007" s="77" t="s">
        <v>501</v>
      </c>
      <c r="C1007" s="70">
        <v>2</v>
      </c>
      <c r="D1007" s="91" t="s">
        <v>32</v>
      </c>
      <c r="E1007" s="26"/>
      <c r="F1007" s="27"/>
    </row>
    <row r="1008" spans="1:6">
      <c r="A1008" s="764"/>
      <c r="B1008" s="118"/>
      <c r="C1008" s="70"/>
      <c r="D1008" s="91"/>
      <c r="E1008" s="26"/>
      <c r="F1008" s="27"/>
    </row>
    <row r="1009" spans="1:6">
      <c r="A1009" s="764" t="s">
        <v>10</v>
      </c>
      <c r="B1009" s="118" t="s">
        <v>502</v>
      </c>
      <c r="C1009" s="70">
        <v>2</v>
      </c>
      <c r="D1009" s="91" t="s">
        <v>32</v>
      </c>
      <c r="E1009" s="26"/>
      <c r="F1009" s="27"/>
    </row>
    <row r="1010" spans="1:6">
      <c r="A1010" s="29"/>
      <c r="B1010" s="25"/>
      <c r="E1010" s="26"/>
      <c r="F1010" s="27"/>
    </row>
    <row r="1011" spans="1:6">
      <c r="A1011" s="29"/>
      <c r="B1011" s="25" t="s">
        <v>137</v>
      </c>
      <c r="C1011" s="11"/>
      <c r="D1011" s="12"/>
      <c r="E1011" s="26"/>
      <c r="F1011" s="27"/>
    </row>
    <row r="1012" spans="1:6">
      <c r="A1012" s="29"/>
      <c r="B1012" s="25"/>
      <c r="C1012" s="11"/>
      <c r="D1012" s="12"/>
      <c r="E1012" s="26"/>
      <c r="F1012" s="27"/>
    </row>
    <row r="1013" spans="1:6">
      <c r="A1013" s="29" t="s">
        <v>14</v>
      </c>
      <c r="B1013" s="25" t="s">
        <v>238</v>
      </c>
      <c r="E1013" s="26"/>
      <c r="F1013" s="27"/>
    </row>
    <row r="1014" spans="1:6">
      <c r="A1014" s="29"/>
      <c r="B1014" s="25" t="s">
        <v>239</v>
      </c>
      <c r="C1014" s="31">
        <v>2</v>
      </c>
      <c r="D1014" s="32" t="s">
        <v>32</v>
      </c>
      <c r="E1014" s="26"/>
      <c r="F1014" s="27"/>
    </row>
    <row r="1015" spans="1:6">
      <c r="A1015" s="29"/>
      <c r="B1015" s="25"/>
      <c r="E1015" s="26"/>
      <c r="F1015" s="27"/>
    </row>
    <row r="1016" spans="1:6">
      <c r="A1016" s="29"/>
      <c r="B1016" s="25" t="s">
        <v>240</v>
      </c>
      <c r="C1016" s="11"/>
      <c r="D1016" s="12"/>
      <c r="E1016" s="26"/>
      <c r="F1016" s="27"/>
    </row>
    <row r="1017" spans="1:6">
      <c r="A1017" s="29"/>
      <c r="B1017" s="25"/>
      <c r="C1017" s="11"/>
      <c r="D1017" s="12"/>
      <c r="E1017" s="26"/>
      <c r="F1017" s="27"/>
    </row>
    <row r="1018" spans="1:6">
      <c r="A1018" s="29" t="s">
        <v>16</v>
      </c>
      <c r="B1018" s="25" t="s">
        <v>1922</v>
      </c>
      <c r="C1018" s="11"/>
      <c r="D1018" s="12"/>
      <c r="E1018" s="26"/>
      <c r="F1018" s="27"/>
    </row>
    <row r="1019" spans="1:6">
      <c r="A1019" s="29"/>
      <c r="B1019" s="25" t="s">
        <v>1923</v>
      </c>
      <c r="C1019" s="11" t="s">
        <v>21</v>
      </c>
      <c r="D1019" s="12"/>
      <c r="E1019" s="26"/>
      <c r="F1019" s="27"/>
    </row>
    <row r="1020" spans="1:6">
      <c r="A1020" s="29"/>
      <c r="B1020" s="25"/>
      <c r="C1020" s="11"/>
      <c r="D1020" s="12"/>
      <c r="E1020" s="26"/>
      <c r="F1020" s="27"/>
    </row>
    <row r="1021" spans="1:6">
      <c r="A1021" s="29"/>
      <c r="B1021" s="25"/>
      <c r="C1021" s="11"/>
      <c r="D1021" s="91"/>
      <c r="E1021" s="26"/>
      <c r="F1021" s="27"/>
    </row>
    <row r="1022" spans="1:6">
      <c r="A1022" s="29"/>
      <c r="B1022" s="25"/>
      <c r="C1022" s="11"/>
      <c r="D1022" s="91"/>
      <c r="E1022" s="26"/>
      <c r="F1022" s="27"/>
    </row>
    <row r="1023" spans="1:6">
      <c r="A1023" s="29"/>
      <c r="B1023" s="25"/>
      <c r="C1023" s="11"/>
      <c r="D1023" s="91"/>
      <c r="E1023" s="26"/>
      <c r="F1023" s="27"/>
    </row>
    <row r="1024" spans="1:6">
      <c r="A1024" s="29"/>
      <c r="B1024" s="25"/>
      <c r="C1024" s="11"/>
      <c r="D1024" s="91"/>
      <c r="E1024" s="26"/>
      <c r="F1024" s="27"/>
    </row>
    <row r="1025" spans="1:6">
      <c r="A1025" s="29"/>
      <c r="B1025" s="25"/>
      <c r="C1025" s="11"/>
      <c r="D1025" s="91"/>
      <c r="E1025" s="26"/>
      <c r="F1025" s="27"/>
    </row>
    <row r="1026" spans="1:6">
      <c r="A1026" s="29"/>
      <c r="B1026" s="25"/>
      <c r="C1026" s="11"/>
      <c r="D1026" s="91"/>
      <c r="E1026" s="26"/>
      <c r="F1026" s="27"/>
    </row>
    <row r="1027" spans="1:6">
      <c r="A1027" s="29"/>
      <c r="B1027" s="25"/>
      <c r="C1027" s="11"/>
      <c r="D1027" s="91"/>
      <c r="E1027" s="26"/>
      <c r="F1027" s="27"/>
    </row>
    <row r="1028" spans="1:6">
      <c r="A1028" s="29"/>
      <c r="B1028" s="25"/>
      <c r="C1028" s="11"/>
      <c r="D1028" s="91"/>
      <c r="E1028" s="26"/>
      <c r="F1028" s="27"/>
    </row>
    <row r="1029" spans="1:6">
      <c r="A1029" s="29"/>
      <c r="B1029" s="25"/>
      <c r="C1029" s="11"/>
      <c r="D1029" s="91"/>
      <c r="E1029" s="26"/>
      <c r="F1029" s="27"/>
    </row>
    <row r="1030" spans="1:6">
      <c r="A1030" s="29"/>
      <c r="B1030" s="25"/>
      <c r="C1030" s="11"/>
      <c r="D1030" s="91"/>
      <c r="E1030" s="26"/>
      <c r="F1030" s="27"/>
    </row>
    <row r="1031" spans="1:6">
      <c r="A1031" s="29"/>
      <c r="B1031" s="25"/>
      <c r="C1031" s="11"/>
      <c r="D1031" s="91"/>
      <c r="E1031" s="26"/>
      <c r="F1031" s="27"/>
    </row>
    <row r="1032" spans="1:6">
      <c r="A1032" s="29"/>
      <c r="B1032" s="25"/>
      <c r="C1032" s="11"/>
      <c r="D1032" s="91"/>
      <c r="E1032" s="26"/>
      <c r="F1032" s="27"/>
    </row>
    <row r="1033" spans="1:6">
      <c r="A1033" s="29"/>
      <c r="B1033" s="25"/>
      <c r="C1033" s="11"/>
      <c r="D1033" s="91"/>
      <c r="E1033" s="26"/>
      <c r="F1033" s="27"/>
    </row>
    <row r="1034" spans="1:6">
      <c r="A1034" s="29"/>
      <c r="B1034" s="25"/>
      <c r="C1034" s="11"/>
      <c r="D1034" s="91"/>
      <c r="E1034" s="26"/>
      <c r="F1034" s="27"/>
    </row>
    <row r="1035" spans="1:6">
      <c r="A1035" s="29"/>
      <c r="B1035" s="25"/>
      <c r="C1035" s="11"/>
      <c r="D1035" s="91"/>
      <c r="E1035" s="26"/>
      <c r="F1035" s="27"/>
    </row>
    <row r="1036" spans="1:6">
      <c r="A1036" s="29"/>
      <c r="B1036" s="25"/>
      <c r="C1036" s="11"/>
      <c r="D1036" s="91"/>
      <c r="E1036" s="26"/>
      <c r="F1036" s="27"/>
    </row>
    <row r="1037" spans="1:6">
      <c r="A1037" s="29"/>
      <c r="B1037" s="25"/>
      <c r="C1037" s="11"/>
      <c r="D1037" s="12"/>
      <c r="E1037" s="26"/>
      <c r="F1037" s="27"/>
    </row>
    <row r="1038" spans="1:6">
      <c r="A1038" s="29"/>
      <c r="B1038" s="25"/>
      <c r="C1038" s="11"/>
      <c r="D1038" s="12"/>
      <c r="E1038" s="26"/>
      <c r="F1038" s="27"/>
    </row>
    <row r="1039" spans="1:6">
      <c r="A1039" s="29"/>
      <c r="B1039" s="25"/>
      <c r="C1039" s="11"/>
      <c r="D1039" s="12"/>
      <c r="E1039" s="26"/>
      <c r="F1039" s="27"/>
    </row>
    <row r="1040" spans="1:6">
      <c r="A1040" s="29"/>
      <c r="B1040" s="25"/>
      <c r="C1040" s="11"/>
      <c r="D1040" s="12"/>
      <c r="E1040" s="26"/>
      <c r="F1040" s="27"/>
    </row>
    <row r="1041" spans="1:6">
      <c r="A1041" s="29"/>
      <c r="B1041" s="25"/>
      <c r="C1041" s="11"/>
      <c r="D1041" s="12"/>
      <c r="E1041" s="26"/>
      <c r="F1041" s="27"/>
    </row>
    <row r="1042" spans="1:6">
      <c r="A1042" s="29"/>
      <c r="B1042" s="25"/>
      <c r="C1042" s="11"/>
      <c r="D1042" s="12"/>
      <c r="E1042" s="26"/>
      <c r="F1042" s="27"/>
    </row>
    <row r="1043" spans="1:6">
      <c r="A1043" s="29"/>
      <c r="B1043" s="25"/>
      <c r="C1043" s="11"/>
      <c r="D1043" s="12"/>
      <c r="E1043" s="26"/>
      <c r="F1043" s="27"/>
    </row>
    <row r="1044" spans="1:6">
      <c r="A1044" s="29"/>
      <c r="B1044" s="25"/>
      <c r="C1044" s="11"/>
      <c r="D1044" s="12"/>
      <c r="E1044" s="26"/>
      <c r="F1044" s="27"/>
    </row>
    <row r="1045" spans="1:6">
      <c r="A1045" s="29"/>
      <c r="B1045" s="25"/>
      <c r="C1045" s="11"/>
      <c r="D1045" s="12"/>
      <c r="E1045" s="26"/>
      <c r="F1045" s="27"/>
    </row>
    <row r="1046" spans="1:6">
      <c r="A1046" s="29"/>
      <c r="B1046" s="25"/>
      <c r="C1046" s="11"/>
      <c r="D1046" s="12"/>
      <c r="E1046" s="26"/>
      <c r="F1046" s="27"/>
    </row>
    <row r="1047" spans="1:6">
      <c r="A1047" s="29"/>
      <c r="B1047" s="25"/>
      <c r="C1047" s="11"/>
      <c r="D1047" s="12"/>
      <c r="E1047" s="26"/>
      <c r="F1047" s="27"/>
    </row>
    <row r="1048" spans="1:6">
      <c r="A1048" s="29"/>
      <c r="B1048" s="25"/>
      <c r="C1048" s="11"/>
      <c r="D1048" s="12"/>
      <c r="E1048" s="26"/>
      <c r="F1048" s="27"/>
    </row>
    <row r="1049" spans="1:6">
      <c r="A1049" s="29"/>
      <c r="B1049" s="25"/>
      <c r="C1049" s="11"/>
      <c r="D1049" s="12"/>
      <c r="E1049" s="26"/>
      <c r="F1049" s="27"/>
    </row>
    <row r="1050" spans="1:6">
      <c r="A1050" s="29"/>
      <c r="B1050" s="25"/>
      <c r="C1050" s="11"/>
      <c r="D1050" s="12"/>
      <c r="E1050" s="26"/>
      <c r="F1050" s="27"/>
    </row>
    <row r="1051" spans="1:6">
      <c r="A1051" s="29"/>
      <c r="B1051" s="25"/>
      <c r="C1051" s="11"/>
      <c r="D1051" s="12"/>
      <c r="E1051" s="26"/>
      <c r="F1051" s="27"/>
    </row>
    <row r="1052" spans="1:6">
      <c r="A1052" s="29"/>
      <c r="B1052" s="25"/>
      <c r="C1052" s="11"/>
      <c r="D1052" s="12"/>
      <c r="E1052" s="26"/>
      <c r="F1052" s="27"/>
    </row>
    <row r="1053" spans="1:6">
      <c r="A1053" s="29"/>
      <c r="B1053" s="25"/>
      <c r="C1053" s="11"/>
      <c r="D1053" s="12"/>
      <c r="E1053" s="26"/>
      <c r="F1053" s="27"/>
    </row>
    <row r="1054" spans="1:6">
      <c r="A1054" s="29"/>
      <c r="B1054" s="25"/>
      <c r="C1054" s="11"/>
      <c r="D1054" s="12"/>
      <c r="E1054" s="26"/>
      <c r="F1054" s="27"/>
    </row>
    <row r="1055" spans="1:6">
      <c r="A1055" s="29"/>
      <c r="B1055" s="25"/>
      <c r="C1055" s="11"/>
      <c r="D1055" s="12"/>
      <c r="E1055" s="26"/>
      <c r="F1055" s="27"/>
    </row>
    <row r="1056" spans="1:6">
      <c r="A1056" s="29"/>
      <c r="B1056" s="25"/>
      <c r="C1056" s="11"/>
      <c r="D1056" s="12"/>
      <c r="E1056" s="26"/>
      <c r="F1056" s="27"/>
    </row>
    <row r="1057" spans="1:6">
      <c r="A1057" s="29"/>
      <c r="B1057" s="25"/>
      <c r="C1057" s="11"/>
      <c r="D1057" s="12"/>
      <c r="E1057" s="26"/>
      <c r="F1057" s="27"/>
    </row>
    <row r="1058" spans="1:6">
      <c r="A1058" s="29"/>
      <c r="B1058" s="25"/>
      <c r="C1058" s="11"/>
      <c r="D1058" s="12"/>
      <c r="E1058" s="26"/>
      <c r="F1058" s="27"/>
    </row>
    <row r="1059" spans="1:6">
      <c r="A1059" s="29"/>
      <c r="B1059" s="25"/>
      <c r="C1059" s="11"/>
      <c r="D1059" s="12"/>
      <c r="E1059" s="26"/>
      <c r="F1059" s="27"/>
    </row>
    <row r="1060" spans="1:6">
      <c r="A1060" s="29"/>
      <c r="B1060" s="25"/>
      <c r="C1060" s="11"/>
      <c r="D1060" s="12"/>
      <c r="E1060" s="26"/>
      <c r="F1060" s="27"/>
    </row>
    <row r="1061" spans="1:6">
      <c r="A1061" s="29"/>
      <c r="B1061" s="25"/>
      <c r="C1061" s="11"/>
      <c r="D1061" s="12"/>
      <c r="E1061" s="26"/>
      <c r="F1061" s="27"/>
    </row>
    <row r="1062" spans="1:6">
      <c r="A1062" s="29"/>
      <c r="B1062" s="25"/>
      <c r="C1062" s="11"/>
      <c r="D1062" s="12"/>
      <c r="E1062" s="26"/>
      <c r="F1062" s="27"/>
    </row>
    <row r="1063" spans="1:6">
      <c r="A1063" s="29"/>
      <c r="B1063" s="25"/>
      <c r="C1063" s="11"/>
      <c r="D1063" s="12"/>
      <c r="E1063" s="26"/>
      <c r="F1063" s="27"/>
    </row>
    <row r="1064" spans="1:6">
      <c r="A1064" s="29"/>
      <c r="B1064" s="25"/>
      <c r="E1064" s="26"/>
      <c r="F1064" s="27"/>
    </row>
    <row r="1065" spans="1:6">
      <c r="A1065" s="21"/>
      <c r="B1065" s="39"/>
      <c r="C1065" s="40"/>
      <c r="D1065" s="41"/>
      <c r="E1065" s="42"/>
      <c r="F1065" s="24"/>
    </row>
    <row r="1066" spans="1:6">
      <c r="A1066" s="15" t="s">
        <v>1</v>
      </c>
      <c r="B1066" s="43" t="s">
        <v>29</v>
      </c>
      <c r="C1066" s="17" t="s">
        <v>1</v>
      </c>
      <c r="D1066" s="18"/>
      <c r="E1066" s="44" t="s">
        <v>18</v>
      </c>
      <c r="F1066" s="38"/>
    </row>
    <row r="1067" spans="1:6">
      <c r="A1067" s="9" t="s">
        <v>1</v>
      </c>
      <c r="B1067" s="45" t="s">
        <v>1</v>
      </c>
      <c r="C1067" s="31" t="s">
        <v>1</v>
      </c>
      <c r="E1067" s="8" t="s">
        <v>1</v>
      </c>
      <c r="F1067" s="46"/>
    </row>
    <row r="1068" spans="1:6" ht="15.3" thickBot="1">
      <c r="A1068" s="47"/>
      <c r="B1068" s="48" t="s">
        <v>401</v>
      </c>
      <c r="C1068" s="49">
        <f>C992+0.01</f>
        <v>4.1399999999999988</v>
      </c>
      <c r="D1068" s="50"/>
      <c r="E1068" s="51"/>
      <c r="F1068" s="52"/>
    </row>
    <row r="1069" spans="1:6">
      <c r="A1069" s="2"/>
      <c r="B1069" s="3"/>
      <c r="C1069" s="4"/>
      <c r="D1069" s="5"/>
      <c r="E1069" s="6"/>
      <c r="F1069" s="7"/>
    </row>
    <row r="1070" spans="1:6">
      <c r="A1070" s="9"/>
      <c r="B1070" s="10" t="s">
        <v>42</v>
      </c>
      <c r="C1070" s="11"/>
      <c r="D1070" s="12"/>
      <c r="E1070" s="62"/>
      <c r="F1070" s="63"/>
    </row>
    <row r="1071" spans="1:6">
      <c r="A1071" s="15"/>
      <c r="B1071" s="16"/>
      <c r="C1071" s="17"/>
      <c r="D1071" s="18"/>
      <c r="E1071" s="19"/>
      <c r="F1071" s="20"/>
    </row>
    <row r="1072" spans="1:6">
      <c r="A1072" s="111"/>
      <c r="B1072" s="112"/>
      <c r="C1072" s="113"/>
      <c r="D1072" s="114"/>
      <c r="E1072" s="115"/>
      <c r="F1072" s="116"/>
    </row>
    <row r="1073" spans="1:6">
      <c r="A1073" s="29"/>
      <c r="B1073" s="25" t="s">
        <v>242</v>
      </c>
      <c r="C1073" s="11"/>
      <c r="D1073" s="12"/>
      <c r="E1073" s="26"/>
      <c r="F1073" s="27"/>
    </row>
    <row r="1074" spans="1:6">
      <c r="A1074" s="29"/>
      <c r="B1074" s="25"/>
      <c r="C1074" s="11"/>
      <c r="D1074" s="12"/>
      <c r="E1074" s="26"/>
      <c r="F1074" s="27"/>
    </row>
    <row r="1075" spans="1:6">
      <c r="A1075" s="29"/>
      <c r="B1075" s="25" t="s">
        <v>243</v>
      </c>
      <c r="C1075" s="11"/>
      <c r="D1075" s="12"/>
      <c r="E1075" s="26"/>
      <c r="F1075" s="27"/>
    </row>
    <row r="1076" spans="1:6">
      <c r="A1076" s="29"/>
      <c r="B1076" s="25"/>
      <c r="C1076" s="11"/>
      <c r="D1076" s="12"/>
      <c r="E1076" s="26"/>
      <c r="F1076" s="27"/>
    </row>
    <row r="1077" spans="1:6">
      <c r="A1077" s="29"/>
      <c r="B1077" s="117" t="s">
        <v>244</v>
      </c>
      <c r="C1077" s="11"/>
      <c r="D1077" s="12"/>
      <c r="E1077" s="26"/>
      <c r="F1077" s="27"/>
    </row>
    <row r="1078" spans="1:6">
      <c r="A1078" s="29"/>
      <c r="B1078" s="28" t="s">
        <v>245</v>
      </c>
      <c r="C1078" s="11"/>
      <c r="D1078" s="12"/>
      <c r="E1078" s="26"/>
      <c r="F1078" s="27"/>
    </row>
    <row r="1079" spans="1:6">
      <c r="A1079" s="29"/>
      <c r="B1079" s="25"/>
      <c r="C1079" s="11"/>
      <c r="D1079" s="12"/>
      <c r="E1079" s="26"/>
      <c r="F1079" s="27"/>
    </row>
    <row r="1080" spans="1:6">
      <c r="A1080" s="29" t="s">
        <v>2</v>
      </c>
      <c r="B1080" s="25" t="s">
        <v>246</v>
      </c>
      <c r="C1080" s="11">
        <v>140</v>
      </c>
      <c r="D1080" s="12" t="s">
        <v>15</v>
      </c>
      <c r="E1080" s="26"/>
      <c r="F1080" s="27"/>
    </row>
    <row r="1081" spans="1:6">
      <c r="A1081" s="29"/>
      <c r="B1081" s="25"/>
      <c r="C1081" s="11"/>
      <c r="D1081" s="12"/>
      <c r="E1081" s="26"/>
      <c r="F1081" s="27"/>
    </row>
    <row r="1082" spans="1:6">
      <c r="A1082" s="29" t="s">
        <v>6</v>
      </c>
      <c r="B1082" s="25" t="s">
        <v>247</v>
      </c>
      <c r="C1082" s="724">
        <f>C1080*8%</f>
        <v>11.200000000000001</v>
      </c>
      <c r="D1082" s="12" t="s">
        <v>15</v>
      </c>
      <c r="E1082" s="26"/>
      <c r="F1082" s="27"/>
    </row>
    <row r="1083" spans="1:6">
      <c r="A1083" s="29"/>
      <c r="B1083" s="25"/>
      <c r="C1083" s="11"/>
      <c r="D1083" s="12"/>
      <c r="E1083" s="26"/>
      <c r="F1083" s="27"/>
    </row>
    <row r="1084" spans="1:6">
      <c r="A1084" s="29"/>
      <c r="B1084" s="28" t="s">
        <v>244</v>
      </c>
      <c r="C1084" s="11"/>
      <c r="D1084" s="12"/>
      <c r="E1084" s="26"/>
      <c r="F1084" s="27"/>
    </row>
    <row r="1085" spans="1:6">
      <c r="A1085" s="29"/>
      <c r="B1085" s="28" t="s">
        <v>248</v>
      </c>
      <c r="C1085" s="11"/>
      <c r="D1085" s="12"/>
      <c r="E1085" s="26"/>
      <c r="F1085" s="27"/>
    </row>
    <row r="1086" spans="1:6">
      <c r="A1086" s="29"/>
      <c r="B1086" s="25" t="s">
        <v>1</v>
      </c>
      <c r="C1086" s="11"/>
      <c r="D1086" s="12"/>
      <c r="E1086" s="26"/>
      <c r="F1086" s="27"/>
    </row>
    <row r="1087" spans="1:6">
      <c r="A1087" s="29" t="s">
        <v>7</v>
      </c>
      <c r="B1087" s="25" t="s">
        <v>246</v>
      </c>
      <c r="C1087" s="11">
        <f>990-140</f>
        <v>850</v>
      </c>
      <c r="D1087" s="12" t="s">
        <v>15</v>
      </c>
      <c r="E1087" s="26"/>
      <c r="F1087" s="27"/>
    </row>
    <row r="1088" spans="1:6">
      <c r="A1088" s="29"/>
      <c r="B1088" s="25"/>
      <c r="C1088" s="11"/>
      <c r="D1088" s="12"/>
      <c r="E1088" s="26"/>
      <c r="F1088" s="27"/>
    </row>
    <row r="1089" spans="1:6">
      <c r="A1089" s="29" t="s">
        <v>8</v>
      </c>
      <c r="B1089" s="25" t="s">
        <v>247</v>
      </c>
      <c r="C1089" s="724">
        <f>C1087*8%</f>
        <v>68</v>
      </c>
      <c r="D1089" s="12" t="s">
        <v>15</v>
      </c>
      <c r="E1089" s="26"/>
      <c r="F1089" s="27"/>
    </row>
    <row r="1090" spans="1:6">
      <c r="A1090" s="29"/>
      <c r="B1090" s="25"/>
      <c r="C1090" s="11"/>
      <c r="D1090" s="12"/>
      <c r="E1090" s="26"/>
      <c r="F1090" s="27"/>
    </row>
    <row r="1091" spans="1:6">
      <c r="A1091" s="29"/>
      <c r="B1091" s="28" t="s">
        <v>249</v>
      </c>
      <c r="C1091" s="11"/>
      <c r="D1091" s="12"/>
      <c r="E1091" s="26"/>
      <c r="F1091" s="27"/>
    </row>
    <row r="1092" spans="1:6">
      <c r="A1092" s="29"/>
      <c r="B1092" s="25"/>
      <c r="C1092" s="11"/>
      <c r="D1092" s="12"/>
      <c r="E1092" s="26"/>
      <c r="F1092" s="27"/>
    </row>
    <row r="1093" spans="1:6">
      <c r="A1093" s="29" t="s">
        <v>10</v>
      </c>
      <c r="B1093" s="25" t="s">
        <v>1036</v>
      </c>
      <c r="C1093" s="11"/>
      <c r="D1093" s="12"/>
      <c r="E1093" s="26"/>
      <c r="F1093" s="27"/>
    </row>
    <row r="1094" spans="1:6">
      <c r="A1094" s="29"/>
      <c r="B1094" s="25" t="s">
        <v>250</v>
      </c>
      <c r="C1094" s="11">
        <f>C1080</f>
        <v>140</v>
      </c>
      <c r="D1094" s="12" t="s">
        <v>15</v>
      </c>
      <c r="E1094" s="26"/>
      <c r="F1094" s="27"/>
    </row>
    <row r="1095" spans="1:6">
      <c r="A1095" s="29"/>
      <c r="B1095" s="25"/>
      <c r="C1095" s="11"/>
      <c r="D1095" s="12"/>
      <c r="E1095" s="26"/>
      <c r="F1095" s="27"/>
    </row>
    <row r="1096" spans="1:6">
      <c r="A1096" s="29" t="s">
        <v>14</v>
      </c>
      <c r="B1096" s="25" t="s">
        <v>247</v>
      </c>
      <c r="C1096" s="724">
        <f>C1082</f>
        <v>11.200000000000001</v>
      </c>
      <c r="D1096" s="12" t="s">
        <v>15</v>
      </c>
      <c r="E1096" s="26"/>
      <c r="F1096" s="27"/>
    </row>
    <row r="1097" spans="1:6">
      <c r="A1097" s="29"/>
      <c r="B1097" s="25"/>
      <c r="C1097" s="11"/>
      <c r="D1097" s="12"/>
      <c r="E1097" s="26"/>
      <c r="F1097" s="27"/>
    </row>
    <row r="1098" spans="1:6">
      <c r="A1098" s="29" t="s">
        <v>16</v>
      </c>
      <c r="B1098" s="25" t="s">
        <v>251</v>
      </c>
      <c r="C1098" s="11">
        <v>6</v>
      </c>
      <c r="D1098" s="12" t="s">
        <v>32</v>
      </c>
      <c r="E1098" s="26"/>
      <c r="F1098" s="27"/>
    </row>
    <row r="1099" spans="1:6">
      <c r="A1099" s="29"/>
      <c r="B1099" s="25"/>
      <c r="C1099" s="11"/>
      <c r="D1099" s="12"/>
      <c r="E1099" s="26"/>
      <c r="F1099" s="27"/>
    </row>
    <row r="1100" spans="1:6">
      <c r="A1100" s="29"/>
      <c r="B1100" s="28" t="s">
        <v>183</v>
      </c>
      <c r="C1100" s="11"/>
      <c r="D1100" s="12"/>
      <c r="E1100" s="26"/>
      <c r="F1100" s="27"/>
    </row>
    <row r="1101" spans="1:6">
      <c r="A1101" s="29"/>
      <c r="B1101" s="25"/>
      <c r="C1101" s="11"/>
      <c r="D1101" s="12"/>
      <c r="E1101" s="26"/>
      <c r="F1101" s="27"/>
    </row>
    <row r="1102" spans="1:6">
      <c r="A1102" s="29"/>
      <c r="B1102" s="25" t="s">
        <v>252</v>
      </c>
      <c r="C1102" s="11"/>
      <c r="D1102" s="12"/>
      <c r="E1102" s="26"/>
      <c r="F1102" s="27"/>
    </row>
    <row r="1103" spans="1:6">
      <c r="A1103" s="29"/>
      <c r="B1103" s="25" t="s">
        <v>253</v>
      </c>
      <c r="C1103" s="11"/>
      <c r="D1103" s="12"/>
      <c r="E1103" s="26"/>
      <c r="F1103" s="27"/>
    </row>
    <row r="1104" spans="1:6">
      <c r="A1104" s="29"/>
      <c r="B1104" s="28"/>
      <c r="C1104" s="11"/>
      <c r="D1104" s="12"/>
      <c r="E1104" s="26"/>
      <c r="F1104" s="27"/>
    </row>
    <row r="1105" spans="1:6">
      <c r="A1105" s="29" t="s">
        <v>24</v>
      </c>
      <c r="B1105" s="25" t="s">
        <v>254</v>
      </c>
      <c r="C1105" s="724">
        <f>C1087+C1089</f>
        <v>918</v>
      </c>
      <c r="D1105" s="12" t="s">
        <v>15</v>
      </c>
      <c r="E1105" s="26"/>
      <c r="F1105" s="27"/>
    </row>
    <row r="1106" spans="1:6">
      <c r="A1106" s="29"/>
      <c r="B1106" s="25"/>
      <c r="C1106" s="11"/>
      <c r="D1106" s="12"/>
      <c r="E1106" s="26"/>
      <c r="F1106" s="27"/>
    </row>
    <row r="1107" spans="1:6">
      <c r="A1107" s="9"/>
      <c r="B1107" s="28" t="s">
        <v>255</v>
      </c>
      <c r="C1107" s="11"/>
      <c r="D1107" s="12"/>
      <c r="E1107" s="26"/>
      <c r="F1107" s="27"/>
    </row>
    <row r="1108" spans="1:6">
      <c r="A1108" s="9"/>
      <c r="B1108" s="25"/>
      <c r="C1108" s="11"/>
      <c r="D1108" s="12"/>
      <c r="E1108" s="26"/>
      <c r="F1108" s="27"/>
    </row>
    <row r="1109" spans="1:6">
      <c r="A1109" s="9"/>
      <c r="B1109" s="68" t="s">
        <v>243</v>
      </c>
      <c r="C1109" s="11"/>
      <c r="D1109" s="12"/>
      <c r="E1109" s="26"/>
      <c r="F1109" s="27"/>
    </row>
    <row r="1110" spans="1:6">
      <c r="A1110" s="9"/>
      <c r="B1110" s="25"/>
      <c r="C1110" s="11"/>
      <c r="D1110" s="12"/>
      <c r="E1110" s="26"/>
      <c r="F1110" s="27"/>
    </row>
    <row r="1111" spans="1:6">
      <c r="A1111" s="9"/>
      <c r="B1111" s="28" t="s">
        <v>244</v>
      </c>
      <c r="E1111" s="26"/>
      <c r="F1111" s="27"/>
    </row>
    <row r="1112" spans="1:6">
      <c r="A1112" s="9"/>
      <c r="B1112" s="28" t="s">
        <v>256</v>
      </c>
      <c r="E1112" s="26"/>
      <c r="F1112" s="27"/>
    </row>
    <row r="1113" spans="1:6">
      <c r="A1113" s="9"/>
      <c r="B1113" s="28"/>
      <c r="E1113" s="26"/>
      <c r="F1113" s="27"/>
    </row>
    <row r="1114" spans="1:6">
      <c r="A1114" s="9" t="s">
        <v>31</v>
      </c>
      <c r="B1114" s="25" t="s">
        <v>246</v>
      </c>
      <c r="C1114" s="11">
        <v>590</v>
      </c>
      <c r="D1114" s="12" t="s">
        <v>15</v>
      </c>
      <c r="E1114" s="26"/>
      <c r="F1114" s="27"/>
    </row>
    <row r="1115" spans="1:6">
      <c r="A1115" s="9"/>
      <c r="B1115" s="28"/>
      <c r="E1115" s="26"/>
      <c r="F1115" s="27"/>
    </row>
    <row r="1116" spans="1:6">
      <c r="A1116" s="29" t="s">
        <v>34</v>
      </c>
      <c r="B1116" s="25" t="s">
        <v>247</v>
      </c>
      <c r="C1116" s="11">
        <v>13</v>
      </c>
      <c r="D1116" s="12" t="s">
        <v>15</v>
      </c>
      <c r="E1116" s="26"/>
      <c r="F1116" s="27"/>
    </row>
    <row r="1117" spans="1:6">
      <c r="A1117" s="29"/>
      <c r="B1117" s="25"/>
      <c r="C1117" s="11"/>
      <c r="D1117" s="12"/>
      <c r="E1117" s="26"/>
      <c r="F1117" s="27"/>
    </row>
    <row r="1118" spans="1:6">
      <c r="A1118" s="29" t="s">
        <v>35</v>
      </c>
      <c r="B1118" s="25" t="s">
        <v>503</v>
      </c>
      <c r="C1118" s="11">
        <v>43</v>
      </c>
      <c r="D1118" s="12" t="s">
        <v>15</v>
      </c>
      <c r="E1118" s="26"/>
      <c r="F1118" s="27"/>
    </row>
    <row r="1119" spans="1:6">
      <c r="A1119" s="29"/>
      <c r="B1119" s="25"/>
      <c r="C1119" s="11"/>
      <c r="D1119" s="12"/>
      <c r="E1119" s="26"/>
      <c r="F1119" s="27"/>
    </row>
    <row r="1120" spans="1:6">
      <c r="A1120" s="29"/>
      <c r="B1120" s="55" t="s">
        <v>183</v>
      </c>
      <c r="C1120" s="11"/>
      <c r="D1120" s="12"/>
      <c r="E1120" s="26"/>
      <c r="F1120" s="27"/>
    </row>
    <row r="1121" spans="1:6">
      <c r="A1121" s="29"/>
      <c r="B1121" s="68"/>
      <c r="C1121" s="11"/>
      <c r="D1121" s="12"/>
      <c r="E1121" s="26"/>
      <c r="F1121" s="27"/>
    </row>
    <row r="1122" spans="1:6">
      <c r="A1122" s="29"/>
      <c r="B1122" s="68" t="s">
        <v>257</v>
      </c>
      <c r="C1122" s="11"/>
      <c r="D1122" s="12"/>
      <c r="E1122" s="26"/>
      <c r="F1122" s="27"/>
    </row>
    <row r="1123" spans="1:6">
      <c r="A1123" s="29"/>
      <c r="B1123" s="68" t="s">
        <v>1037</v>
      </c>
      <c r="C1123" s="11"/>
      <c r="D1123" s="12"/>
      <c r="E1123" s="26"/>
      <c r="F1123" s="27"/>
    </row>
    <row r="1124" spans="1:6">
      <c r="A1124" s="29"/>
      <c r="B1124" s="55"/>
      <c r="C1124" s="11"/>
      <c r="D1124" s="12"/>
      <c r="E1124" s="26"/>
      <c r="F1124" s="27"/>
    </row>
    <row r="1125" spans="1:6">
      <c r="A1125" s="29" t="s">
        <v>37</v>
      </c>
      <c r="B1125" s="55" t="s">
        <v>254</v>
      </c>
      <c r="C1125" s="11">
        <f>C1114+C1116</f>
        <v>603</v>
      </c>
      <c r="D1125" s="12" t="s">
        <v>15</v>
      </c>
      <c r="E1125" s="26"/>
      <c r="F1125" s="27"/>
    </row>
    <row r="1126" spans="1:6">
      <c r="A1126" s="29"/>
      <c r="B1126" s="55"/>
      <c r="C1126" s="11"/>
      <c r="D1126" s="12"/>
      <c r="E1126" s="26"/>
      <c r="F1126" s="27"/>
    </row>
    <row r="1127" spans="1:6">
      <c r="A1127" s="29"/>
      <c r="B1127" s="25" t="s">
        <v>1038</v>
      </c>
      <c r="C1127" s="34"/>
      <c r="D1127" s="12"/>
      <c r="E1127" s="26"/>
      <c r="F1127" s="27"/>
    </row>
    <row r="1128" spans="1:6">
      <c r="A1128" s="29"/>
      <c r="B1128" s="25" t="s">
        <v>1039</v>
      </c>
      <c r="C1128" s="11"/>
      <c r="D1128" s="12"/>
      <c r="E1128" s="26"/>
      <c r="F1128" s="27"/>
    </row>
    <row r="1129" spans="1:6">
      <c r="A1129" s="29"/>
      <c r="B1129" s="25"/>
      <c r="C1129" s="11"/>
      <c r="D1129" s="12"/>
      <c r="E1129" s="26"/>
      <c r="F1129" s="27"/>
    </row>
    <row r="1130" spans="1:6">
      <c r="A1130" s="29" t="s">
        <v>38</v>
      </c>
      <c r="B1130" s="25" t="s">
        <v>258</v>
      </c>
      <c r="C1130" s="11">
        <v>28</v>
      </c>
      <c r="D1130" s="12" t="s">
        <v>15</v>
      </c>
      <c r="E1130" s="26"/>
      <c r="F1130" s="27"/>
    </row>
    <row r="1131" spans="1:6">
      <c r="A1131" s="9"/>
      <c r="B1131" s="25"/>
      <c r="C1131" s="11"/>
      <c r="D1131" s="12"/>
      <c r="E1131" s="26"/>
      <c r="F1131" s="27"/>
    </row>
    <row r="1132" spans="1:6">
      <c r="A1132" s="29"/>
      <c r="B1132" s="80"/>
      <c r="C1132" s="11"/>
      <c r="D1132" s="12"/>
      <c r="E1132" s="26"/>
      <c r="F1132" s="27"/>
    </row>
    <row r="1133" spans="1:6">
      <c r="A1133" s="29"/>
      <c r="B1133" s="80"/>
      <c r="C1133" s="11"/>
      <c r="D1133" s="12"/>
      <c r="E1133" s="26"/>
      <c r="F1133" s="27"/>
    </row>
    <row r="1134" spans="1:6">
      <c r="A1134" s="29"/>
      <c r="B1134" s="80"/>
      <c r="C1134" s="11"/>
      <c r="D1134" s="12"/>
      <c r="E1134" s="26"/>
      <c r="F1134" s="27"/>
    </row>
    <row r="1135" spans="1:6">
      <c r="A1135" s="29"/>
      <c r="B1135" s="80"/>
      <c r="C1135" s="11"/>
      <c r="D1135" s="12"/>
      <c r="E1135" s="26"/>
      <c r="F1135" s="27"/>
    </row>
    <row r="1136" spans="1:6">
      <c r="A1136" s="29"/>
      <c r="B1136" s="80"/>
      <c r="C1136" s="11"/>
      <c r="D1136" s="12"/>
      <c r="E1136" s="26"/>
      <c r="F1136" s="27"/>
    </row>
    <row r="1137" spans="1:6">
      <c r="A1137" s="29"/>
      <c r="B1137" s="80"/>
      <c r="C1137" s="11"/>
      <c r="D1137" s="12"/>
      <c r="E1137" s="26"/>
      <c r="F1137" s="27"/>
    </row>
    <row r="1138" spans="1:6">
      <c r="A1138" s="29"/>
      <c r="B1138" s="81"/>
      <c r="C1138" s="11"/>
      <c r="D1138" s="12"/>
      <c r="E1138" s="26"/>
      <c r="F1138" s="27"/>
    </row>
    <row r="1139" spans="1:6">
      <c r="A1139" s="29"/>
      <c r="B1139" s="25"/>
      <c r="C1139" s="11"/>
      <c r="D1139" s="12"/>
      <c r="E1139" s="26"/>
      <c r="F1139" s="27"/>
    </row>
    <row r="1140" spans="1:6">
      <c r="A1140" s="21"/>
      <c r="B1140" s="39"/>
      <c r="C1140" s="40"/>
      <c r="D1140" s="41"/>
      <c r="E1140" s="42"/>
      <c r="F1140" s="24"/>
    </row>
    <row r="1141" spans="1:6">
      <c r="A1141" s="15" t="s">
        <v>1</v>
      </c>
      <c r="B1141" s="43" t="s">
        <v>29</v>
      </c>
      <c r="C1141" s="17" t="s">
        <v>1</v>
      </c>
      <c r="D1141" s="18"/>
      <c r="E1141" s="44" t="s">
        <v>18</v>
      </c>
      <c r="F1141" s="38"/>
    </row>
    <row r="1142" spans="1:6">
      <c r="A1142" s="9"/>
      <c r="B1142" s="107"/>
      <c r="C1142" s="11"/>
      <c r="D1142" s="12"/>
      <c r="E1142" s="108"/>
      <c r="F1142" s="14"/>
    </row>
    <row r="1143" spans="1:6" ht="15.3" thickBot="1">
      <c r="A1143" s="275"/>
      <c r="B1143" s="102" t="s">
        <v>401</v>
      </c>
      <c r="C1143" s="11">
        <f>C1068+0.01</f>
        <v>4.1499999999999986</v>
      </c>
      <c r="D1143" s="12"/>
      <c r="F1143" s="14"/>
    </row>
    <row r="1144" spans="1:6">
      <c r="A1144" s="167"/>
      <c r="B1144" s="168"/>
      <c r="C1144" s="169"/>
      <c r="D1144" s="276"/>
      <c r="E1144" s="277"/>
      <c r="F1144" s="278"/>
    </row>
    <row r="1145" spans="1:6">
      <c r="A1145" s="73"/>
      <c r="B1145" s="10" t="s">
        <v>43</v>
      </c>
      <c r="C1145" s="11"/>
      <c r="D1145" s="12"/>
      <c r="E1145" s="62"/>
      <c r="F1145" s="279"/>
    </row>
    <row r="1146" spans="1:6">
      <c r="A1146" s="280"/>
      <c r="B1146" s="16"/>
      <c r="C1146" s="17"/>
      <c r="D1146" s="18"/>
      <c r="E1146" s="19"/>
      <c r="F1146" s="281"/>
    </row>
    <row r="1147" spans="1:6">
      <c r="A1147" s="282"/>
      <c r="B1147" s="22"/>
      <c r="C1147" s="11"/>
      <c r="D1147" s="12"/>
      <c r="E1147" s="23"/>
      <c r="F1147" s="283"/>
    </row>
    <row r="1148" spans="1:6">
      <c r="A1148" s="73"/>
      <c r="B1148" s="246" t="s">
        <v>242</v>
      </c>
      <c r="C1148" s="165"/>
      <c r="D1148" s="12"/>
      <c r="E1148" s="26"/>
      <c r="F1148" s="284"/>
    </row>
    <row r="1149" spans="1:6">
      <c r="A1149" s="73"/>
      <c r="B1149" s="246"/>
      <c r="C1149" s="165"/>
      <c r="D1149" s="12"/>
      <c r="E1149" s="26"/>
      <c r="F1149" s="284"/>
    </row>
    <row r="1150" spans="1:6">
      <c r="A1150" s="69"/>
      <c r="B1150" s="242" t="s">
        <v>517</v>
      </c>
      <c r="C1150" s="70"/>
      <c r="D1150" s="269"/>
      <c r="E1150" s="26"/>
      <c r="F1150" s="284"/>
    </row>
    <row r="1151" spans="1:6">
      <c r="A1151" s="69"/>
      <c r="B1151" s="242"/>
      <c r="C1151" s="70"/>
      <c r="D1151" s="70"/>
      <c r="E1151" s="26"/>
      <c r="F1151" s="284"/>
    </row>
    <row r="1152" spans="1:6">
      <c r="A1152" s="69"/>
      <c r="B1152" s="77" t="s">
        <v>505</v>
      </c>
      <c r="C1152" s="70"/>
      <c r="D1152" s="70"/>
      <c r="E1152" s="26"/>
      <c r="F1152" s="284"/>
    </row>
    <row r="1153" spans="1:6">
      <c r="A1153" s="69"/>
      <c r="B1153" s="140" t="s">
        <v>506</v>
      </c>
      <c r="C1153" s="70"/>
      <c r="D1153" s="70"/>
      <c r="E1153" s="26"/>
      <c r="F1153" s="284"/>
    </row>
    <row r="1154" spans="1:6">
      <c r="A1154" s="69"/>
      <c r="B1154" s="268"/>
      <c r="C1154" s="70"/>
      <c r="D1154" s="269"/>
      <c r="E1154" s="26"/>
      <c r="F1154" s="284"/>
    </row>
    <row r="1155" spans="1:6">
      <c r="A1155" s="69" t="s">
        <v>2</v>
      </c>
      <c r="B1155" s="77" t="s">
        <v>504</v>
      </c>
      <c r="C1155" s="70">
        <f>429-149</f>
        <v>280</v>
      </c>
      <c r="D1155" s="269" t="s">
        <v>15</v>
      </c>
      <c r="E1155" s="26"/>
      <c r="F1155" s="284"/>
    </row>
    <row r="1156" spans="1:6">
      <c r="A1156" s="69"/>
      <c r="B1156" s="77"/>
      <c r="C1156" s="70"/>
      <c r="D1156" s="269"/>
      <c r="E1156" s="26"/>
      <c r="F1156" s="284"/>
    </row>
    <row r="1157" spans="1:6">
      <c r="A1157" s="69" t="s">
        <v>6</v>
      </c>
      <c r="B1157" s="77" t="s">
        <v>1924</v>
      </c>
      <c r="C1157" s="70">
        <v>149</v>
      </c>
      <c r="D1157" s="70" t="s">
        <v>15</v>
      </c>
      <c r="E1157" s="26"/>
      <c r="F1157" s="284"/>
    </row>
    <row r="1158" spans="1:6">
      <c r="A1158" s="69"/>
      <c r="B1158" s="77"/>
      <c r="C1158" s="70"/>
      <c r="D1158" s="269"/>
      <c r="E1158" s="26"/>
      <c r="F1158" s="284"/>
    </row>
    <row r="1159" spans="1:6">
      <c r="A1159" s="69"/>
      <c r="B1159" s="77" t="s">
        <v>259</v>
      </c>
      <c r="C1159" s="70"/>
      <c r="D1159" s="269"/>
      <c r="E1159" s="26"/>
      <c r="F1159" s="284"/>
    </row>
    <row r="1160" spans="1:6">
      <c r="A1160" s="69"/>
      <c r="B1160" s="77"/>
      <c r="C1160" s="70"/>
      <c r="D1160" s="269"/>
      <c r="E1160" s="26"/>
      <c r="F1160" s="284"/>
    </row>
    <row r="1161" spans="1:6">
      <c r="A1161" s="69" t="s">
        <v>7</v>
      </c>
      <c r="B1161" s="270" t="s">
        <v>1052</v>
      </c>
      <c r="C1161" s="70"/>
      <c r="D1161" s="269"/>
      <c r="E1161" s="26"/>
      <c r="F1161" s="284"/>
    </row>
    <row r="1162" spans="1:6">
      <c r="A1162" s="69"/>
      <c r="B1162" s="77" t="s">
        <v>511</v>
      </c>
      <c r="C1162" s="70"/>
      <c r="D1162" s="269"/>
      <c r="E1162" s="26"/>
      <c r="F1162" s="284"/>
    </row>
    <row r="1163" spans="1:6">
      <c r="A1163" s="69"/>
      <c r="B1163" s="77" t="s">
        <v>512</v>
      </c>
      <c r="C1163" s="70">
        <f>C1155</f>
        <v>280</v>
      </c>
      <c r="D1163" s="269" t="s">
        <v>15</v>
      </c>
      <c r="E1163" s="26"/>
      <c r="F1163" s="284"/>
    </row>
    <row r="1164" spans="1:6">
      <c r="A1164" s="69"/>
      <c r="B1164" s="77"/>
      <c r="C1164" s="70"/>
      <c r="D1164" s="269"/>
      <c r="E1164" s="26"/>
      <c r="F1164" s="284"/>
    </row>
    <row r="1165" spans="1:6">
      <c r="A1165" s="69" t="s">
        <v>8</v>
      </c>
      <c r="B1165" s="77" t="s">
        <v>521</v>
      </c>
      <c r="C1165" s="70">
        <v>389</v>
      </c>
      <c r="D1165" s="269" t="s">
        <v>25</v>
      </c>
      <c r="E1165" s="26"/>
      <c r="F1165" s="284"/>
    </row>
    <row r="1166" spans="1:6">
      <c r="A1166" s="69"/>
      <c r="B1166" s="77"/>
      <c r="C1166" s="70"/>
      <c r="D1166" s="269"/>
      <c r="E1166" s="26"/>
      <c r="F1166" s="284"/>
    </row>
    <row r="1167" spans="1:6">
      <c r="A1167" s="69"/>
      <c r="B1167" s="77" t="s">
        <v>1925</v>
      </c>
      <c r="C1167" s="70"/>
      <c r="D1167" s="70"/>
      <c r="E1167" s="26"/>
      <c r="F1167" s="284"/>
    </row>
    <row r="1168" spans="1:6">
      <c r="A1168" s="69"/>
      <c r="B1168" s="77"/>
      <c r="C1168" s="70"/>
      <c r="D1168" s="70"/>
      <c r="E1168" s="26"/>
      <c r="F1168" s="284"/>
    </row>
    <row r="1169" spans="1:6">
      <c r="A1169" s="69" t="s">
        <v>10</v>
      </c>
      <c r="B1169" s="77" t="s">
        <v>1926</v>
      </c>
      <c r="C1169" s="70"/>
      <c r="D1169" s="70"/>
      <c r="E1169" s="26"/>
      <c r="F1169" s="284"/>
    </row>
    <row r="1170" spans="1:6">
      <c r="A1170" s="69"/>
      <c r="B1170" s="77" t="s">
        <v>1927</v>
      </c>
      <c r="C1170" s="70"/>
      <c r="D1170" s="70"/>
      <c r="E1170" s="26"/>
      <c r="F1170" s="284"/>
    </row>
    <row r="1171" spans="1:6">
      <c r="A1171" s="69"/>
      <c r="B1171" s="77" t="s">
        <v>1928</v>
      </c>
      <c r="C1171" s="70">
        <f>C1157</f>
        <v>149</v>
      </c>
      <c r="D1171" s="70" t="s">
        <v>15</v>
      </c>
      <c r="E1171" s="26"/>
      <c r="F1171" s="284"/>
    </row>
    <row r="1172" spans="1:6">
      <c r="A1172" s="330"/>
      <c r="B1172" s="331"/>
      <c r="C1172" s="332"/>
      <c r="D1172" s="332"/>
      <c r="E1172" s="26"/>
      <c r="F1172" s="284"/>
    </row>
    <row r="1173" spans="1:6">
      <c r="A1173" s="69"/>
      <c r="B1173" s="77" t="s">
        <v>183</v>
      </c>
      <c r="C1173" s="70"/>
      <c r="D1173" s="70"/>
      <c r="E1173" s="26"/>
      <c r="F1173" s="284"/>
    </row>
    <row r="1174" spans="1:6">
      <c r="A1174" s="69"/>
      <c r="B1174" s="77" t="s">
        <v>1</v>
      </c>
      <c r="C1174" s="70"/>
      <c r="D1174" s="70"/>
      <c r="E1174" s="26"/>
      <c r="F1174" s="284"/>
    </row>
    <row r="1175" spans="1:6">
      <c r="A1175" s="69"/>
      <c r="B1175" s="140" t="s">
        <v>519</v>
      </c>
      <c r="C1175" s="70"/>
      <c r="D1175" s="70"/>
      <c r="E1175" s="26"/>
      <c r="F1175" s="284"/>
    </row>
    <row r="1176" spans="1:6">
      <c r="A1176" s="69"/>
      <c r="B1176" s="831" t="s">
        <v>520</v>
      </c>
      <c r="C1176" s="70"/>
      <c r="D1176" s="70"/>
      <c r="E1176" s="26"/>
      <c r="F1176" s="284"/>
    </row>
    <row r="1177" spans="1:6">
      <c r="A1177" s="69"/>
      <c r="B1177" s="210"/>
      <c r="C1177" s="70"/>
      <c r="D1177" s="70"/>
      <c r="E1177" s="26"/>
      <c r="F1177" s="284"/>
    </row>
    <row r="1178" spans="1:6">
      <c r="A1178" s="69" t="s">
        <v>14</v>
      </c>
      <c r="B1178" s="210" t="s">
        <v>515</v>
      </c>
      <c r="C1178" s="70">
        <f>C1163+18</f>
        <v>298</v>
      </c>
      <c r="D1178" s="269" t="s">
        <v>15</v>
      </c>
      <c r="E1178" s="26"/>
      <c r="F1178" s="284"/>
    </row>
    <row r="1179" spans="1:6">
      <c r="A1179" s="69"/>
      <c r="B1179" s="210"/>
      <c r="C1179" s="70"/>
      <c r="D1179" s="269"/>
      <c r="E1179" s="26"/>
      <c r="F1179" s="284"/>
    </row>
    <row r="1180" spans="1:6">
      <c r="A1180" s="69"/>
      <c r="B1180" s="832" t="s">
        <v>1929</v>
      </c>
      <c r="C1180" s="70"/>
      <c r="D1180" s="269"/>
      <c r="E1180" s="26"/>
      <c r="F1180" s="284"/>
    </row>
    <row r="1181" spans="1:6">
      <c r="A1181" s="69"/>
      <c r="B1181" s="210"/>
      <c r="C1181" s="70"/>
      <c r="D1181" s="269"/>
      <c r="E1181" s="26"/>
      <c r="F1181" s="284"/>
    </row>
    <row r="1182" spans="1:6">
      <c r="A1182" s="69" t="s">
        <v>16</v>
      </c>
      <c r="B1182" s="833" t="s">
        <v>1930</v>
      </c>
      <c r="C1182" s="70">
        <f>C1171</f>
        <v>149</v>
      </c>
      <c r="D1182" s="70" t="s">
        <v>15</v>
      </c>
      <c r="E1182" s="26"/>
      <c r="F1182" s="284"/>
    </row>
    <row r="1183" spans="1:6">
      <c r="A1183" s="69"/>
      <c r="B1183" s="210"/>
      <c r="C1183" s="70"/>
      <c r="D1183" s="269"/>
      <c r="E1183" s="26"/>
      <c r="F1183" s="284"/>
    </row>
    <row r="1184" spans="1:6">
      <c r="A1184" s="834"/>
      <c r="B1184" s="223" t="s">
        <v>526</v>
      </c>
      <c r="C1184" s="135"/>
      <c r="D1184" s="78"/>
      <c r="E1184" s="26"/>
      <c r="F1184" s="284"/>
    </row>
    <row r="1185" spans="1:6">
      <c r="A1185" s="834"/>
      <c r="B1185" s="118"/>
      <c r="C1185" s="70"/>
      <c r="D1185" s="78"/>
      <c r="E1185" s="26"/>
      <c r="F1185" s="284"/>
    </row>
    <row r="1186" spans="1:6">
      <c r="A1186" s="834"/>
      <c r="B1186" s="242" t="s">
        <v>517</v>
      </c>
      <c r="C1186" s="70"/>
      <c r="D1186" s="269"/>
      <c r="E1186" s="26"/>
      <c r="F1186" s="284"/>
    </row>
    <row r="1187" spans="1:6">
      <c r="A1187" s="834"/>
      <c r="B1187" s="242"/>
      <c r="C1187" s="70"/>
      <c r="D1187" s="269"/>
      <c r="E1187" s="26"/>
      <c r="F1187" s="284"/>
    </row>
    <row r="1188" spans="1:6">
      <c r="A1188" s="834"/>
      <c r="B1188" s="77" t="s">
        <v>505</v>
      </c>
      <c r="C1188" s="70"/>
      <c r="D1188" s="269"/>
      <c r="E1188" s="26"/>
      <c r="F1188" s="284"/>
    </row>
    <row r="1189" spans="1:6">
      <c r="A1189" s="834"/>
      <c r="B1189" s="140" t="s">
        <v>506</v>
      </c>
      <c r="C1189" s="70"/>
      <c r="D1189" s="269"/>
      <c r="E1189" s="26"/>
      <c r="F1189" s="284"/>
    </row>
    <row r="1190" spans="1:6">
      <c r="A1190" s="834"/>
      <c r="B1190" s="268"/>
      <c r="C1190" s="70"/>
      <c r="D1190" s="269"/>
      <c r="E1190" s="26"/>
      <c r="F1190" s="284"/>
    </row>
    <row r="1191" spans="1:6">
      <c r="A1191" s="834" t="s">
        <v>24</v>
      </c>
      <c r="B1191" s="77" t="s">
        <v>504</v>
      </c>
      <c r="C1191" s="70">
        <v>58</v>
      </c>
      <c r="D1191" s="269" t="s">
        <v>15</v>
      </c>
      <c r="E1191" s="26"/>
      <c r="F1191" s="284"/>
    </row>
    <row r="1192" spans="1:6">
      <c r="A1192" s="834"/>
      <c r="B1192" s="77"/>
      <c r="C1192" s="70"/>
      <c r="D1192" s="269"/>
      <c r="E1192" s="26"/>
      <c r="F1192" s="284"/>
    </row>
    <row r="1193" spans="1:6">
      <c r="A1193" s="834"/>
      <c r="B1193" s="77" t="s">
        <v>249</v>
      </c>
      <c r="C1193" s="70"/>
      <c r="D1193" s="269"/>
      <c r="E1193" s="26"/>
      <c r="F1193" s="284"/>
    </row>
    <row r="1194" spans="1:6">
      <c r="A1194" s="834"/>
      <c r="B1194" s="77"/>
      <c r="C1194" s="70"/>
      <c r="D1194" s="269"/>
      <c r="E1194" s="26"/>
      <c r="F1194" s="284"/>
    </row>
    <row r="1195" spans="1:6">
      <c r="A1195" s="834" t="s">
        <v>31</v>
      </c>
      <c r="B1195" s="270" t="s">
        <v>1041</v>
      </c>
      <c r="C1195" s="70"/>
      <c r="D1195" s="269"/>
      <c r="E1195" s="26"/>
      <c r="F1195" s="284"/>
    </row>
    <row r="1196" spans="1:6">
      <c r="A1196" s="834"/>
      <c r="B1196" s="77" t="s">
        <v>522</v>
      </c>
      <c r="C1196" s="70"/>
      <c r="D1196" s="269"/>
      <c r="E1196" s="26"/>
      <c r="F1196" s="284"/>
    </row>
    <row r="1197" spans="1:6">
      <c r="A1197" s="834"/>
      <c r="B1197" s="77" t="s">
        <v>523</v>
      </c>
      <c r="C1197" s="70">
        <f>C1191</f>
        <v>58</v>
      </c>
      <c r="D1197" s="269" t="s">
        <v>15</v>
      </c>
      <c r="E1197" s="26"/>
      <c r="F1197" s="284"/>
    </row>
    <row r="1198" spans="1:6">
      <c r="A1198" s="834"/>
      <c r="B1198" s="77"/>
      <c r="C1198" s="70"/>
      <c r="D1198" s="70"/>
      <c r="E1198" s="26"/>
      <c r="F1198" s="284"/>
    </row>
    <row r="1199" spans="1:6">
      <c r="A1199" s="834" t="s">
        <v>34</v>
      </c>
      <c r="B1199" s="77" t="s">
        <v>524</v>
      </c>
      <c r="C1199" s="70">
        <v>96</v>
      </c>
      <c r="D1199" s="269" t="s">
        <v>25</v>
      </c>
      <c r="E1199" s="26"/>
      <c r="F1199" s="284"/>
    </row>
    <row r="1200" spans="1:6">
      <c r="A1200" s="834"/>
      <c r="B1200" s="77"/>
      <c r="C1200" s="70"/>
      <c r="D1200" s="70"/>
      <c r="E1200" s="26"/>
      <c r="F1200" s="284"/>
    </row>
    <row r="1201" spans="1:6">
      <c r="A1201" s="834"/>
      <c r="B1201" s="77" t="s">
        <v>525</v>
      </c>
      <c r="C1201" s="70"/>
      <c r="D1201" s="70"/>
      <c r="E1201" s="26"/>
      <c r="F1201" s="284"/>
    </row>
    <row r="1202" spans="1:6">
      <c r="A1202" s="834"/>
      <c r="B1202" s="77" t="s">
        <v>1</v>
      </c>
      <c r="C1202" s="70"/>
      <c r="D1202" s="70"/>
      <c r="E1202" s="26"/>
      <c r="F1202" s="284"/>
    </row>
    <row r="1203" spans="1:6">
      <c r="A1203" s="834"/>
      <c r="B1203" s="140" t="s">
        <v>519</v>
      </c>
      <c r="C1203" s="70"/>
      <c r="D1203" s="70"/>
      <c r="E1203" s="26"/>
      <c r="F1203" s="284"/>
    </row>
    <row r="1204" spans="1:6">
      <c r="A1204" s="834"/>
      <c r="B1204" s="140" t="s">
        <v>520</v>
      </c>
      <c r="C1204" s="70"/>
      <c r="D1204" s="70"/>
      <c r="E1204" s="26"/>
      <c r="F1204" s="284"/>
    </row>
    <row r="1205" spans="1:6">
      <c r="A1205" s="834"/>
      <c r="B1205" s="77"/>
      <c r="C1205" s="70"/>
      <c r="D1205" s="70"/>
      <c r="E1205" s="26"/>
      <c r="F1205" s="284"/>
    </row>
    <row r="1206" spans="1:6">
      <c r="A1206" s="834" t="s">
        <v>35</v>
      </c>
      <c r="B1206" s="77" t="s">
        <v>515</v>
      </c>
      <c r="C1206" s="70">
        <f>C1197+1</f>
        <v>59</v>
      </c>
      <c r="D1206" s="269" t="s">
        <v>15</v>
      </c>
      <c r="E1206" s="26"/>
      <c r="F1206" s="284"/>
    </row>
    <row r="1207" spans="1:6">
      <c r="A1207" s="834"/>
      <c r="B1207" s="118"/>
      <c r="C1207" s="70"/>
      <c r="D1207" s="78"/>
      <c r="E1207" s="26"/>
      <c r="F1207" s="284"/>
    </row>
    <row r="1208" spans="1:6">
      <c r="A1208" s="834"/>
      <c r="B1208" s="118"/>
      <c r="C1208" s="70"/>
      <c r="D1208" s="78"/>
      <c r="E1208" s="26"/>
      <c r="F1208" s="284"/>
    </row>
    <row r="1209" spans="1:6">
      <c r="A1209" s="834"/>
      <c r="B1209" s="118"/>
      <c r="C1209" s="70"/>
      <c r="D1209" s="78"/>
      <c r="E1209" s="26"/>
      <c r="F1209" s="284"/>
    </row>
    <row r="1210" spans="1:6">
      <c r="A1210" s="834"/>
      <c r="B1210" s="118"/>
      <c r="C1210" s="70"/>
      <c r="D1210" s="78"/>
      <c r="E1210" s="26"/>
      <c r="F1210" s="284"/>
    </row>
    <row r="1211" spans="1:6">
      <c r="A1211" s="285"/>
      <c r="B1211" s="25"/>
      <c r="C1211" s="11"/>
      <c r="D1211" s="12"/>
      <c r="E1211" s="26"/>
      <c r="F1211" s="284"/>
    </row>
    <row r="1212" spans="1:6">
      <c r="A1212" s="285"/>
      <c r="B1212" s="25"/>
      <c r="C1212" s="11"/>
      <c r="D1212" s="12"/>
      <c r="E1212" s="26"/>
      <c r="F1212" s="284"/>
    </row>
    <row r="1213" spans="1:6">
      <c r="A1213" s="285"/>
      <c r="B1213" s="25"/>
      <c r="C1213" s="11"/>
      <c r="D1213" s="12"/>
      <c r="E1213" s="26"/>
      <c r="F1213" s="284"/>
    </row>
    <row r="1214" spans="1:6">
      <c r="A1214" s="285"/>
      <c r="B1214" s="25"/>
      <c r="C1214" s="11"/>
      <c r="D1214" s="12"/>
      <c r="E1214" s="26"/>
      <c r="F1214" s="284"/>
    </row>
    <row r="1215" spans="1:6">
      <c r="A1215" s="285"/>
      <c r="B1215" s="25"/>
      <c r="C1215" s="11"/>
      <c r="D1215" s="12"/>
      <c r="E1215" s="26"/>
      <c r="F1215" s="284"/>
    </row>
    <row r="1216" spans="1:6">
      <c r="A1216" s="282"/>
      <c r="B1216" s="39"/>
      <c r="C1216" s="40"/>
      <c r="D1216" s="41"/>
      <c r="E1216" s="42"/>
      <c r="F1216" s="283"/>
    </row>
    <row r="1217" spans="1:6">
      <c r="A1217" s="280" t="s">
        <v>1</v>
      </c>
      <c r="B1217" s="43" t="s">
        <v>29</v>
      </c>
      <c r="C1217" s="17" t="s">
        <v>1</v>
      </c>
      <c r="D1217" s="18"/>
      <c r="E1217" s="44" t="s">
        <v>18</v>
      </c>
      <c r="F1217" s="286"/>
    </row>
    <row r="1218" spans="1:6">
      <c r="A1218" s="73" t="s">
        <v>1</v>
      </c>
      <c r="B1218" s="45" t="s">
        <v>1</v>
      </c>
      <c r="C1218" s="11" t="s">
        <v>1</v>
      </c>
      <c r="D1218" s="12"/>
      <c r="E1218" s="8" t="s">
        <v>1</v>
      </c>
      <c r="F1218" s="287"/>
    </row>
    <row r="1219" spans="1:6" ht="15.3" thickBot="1">
      <c r="A1219" s="288"/>
      <c r="B1219" s="289" t="s">
        <v>401</v>
      </c>
      <c r="C1219" s="401">
        <f>C1143+0.01</f>
        <v>4.1599999999999984</v>
      </c>
      <c r="D1219" s="291"/>
      <c r="E1219" s="292"/>
      <c r="F1219" s="293"/>
    </row>
    <row r="1220" spans="1:6">
      <c r="A1220" s="167"/>
      <c r="B1220" s="168"/>
      <c r="C1220" s="169"/>
      <c r="D1220" s="169"/>
      <c r="E1220" s="835"/>
      <c r="F1220" s="836"/>
    </row>
    <row r="1221" spans="1:6">
      <c r="A1221" s="73"/>
      <c r="B1221" s="10" t="s">
        <v>45</v>
      </c>
      <c r="C1221" s="11"/>
      <c r="D1221" s="11"/>
      <c r="E1221" s="254"/>
      <c r="F1221" s="837"/>
    </row>
    <row r="1222" spans="1:6">
      <c r="A1222" s="411"/>
      <c r="B1222" s="725"/>
      <c r="C1222" s="97"/>
      <c r="D1222" s="97"/>
      <c r="E1222" s="838"/>
      <c r="F1222" s="839"/>
    </row>
    <row r="1223" spans="1:6">
      <c r="A1223" s="711"/>
      <c r="B1223" s="748"/>
      <c r="C1223" s="11"/>
      <c r="D1223" s="11"/>
      <c r="E1223" s="748"/>
      <c r="F1223" s="840"/>
    </row>
    <row r="1224" spans="1:6">
      <c r="A1224" s="73"/>
      <c r="B1224" s="841" t="s">
        <v>527</v>
      </c>
      <c r="C1224" s="11"/>
      <c r="D1224" s="11"/>
      <c r="E1224" s="30"/>
      <c r="F1224" s="90"/>
    </row>
    <row r="1225" spans="1:6">
      <c r="A1225" s="73"/>
      <c r="B1225" s="30"/>
      <c r="C1225" s="11"/>
      <c r="D1225" s="11"/>
      <c r="E1225" s="30"/>
      <c r="F1225" s="90"/>
    </row>
    <row r="1226" spans="1:6">
      <c r="A1226" s="83"/>
      <c r="B1226" s="841" t="s">
        <v>1221</v>
      </c>
      <c r="C1226" s="11"/>
      <c r="D1226" s="11"/>
      <c r="E1226" s="30"/>
      <c r="F1226" s="90"/>
    </row>
    <row r="1227" spans="1:6">
      <c r="A1227" s="83"/>
      <c r="B1227" s="841"/>
      <c r="C1227" s="11"/>
      <c r="D1227" s="11"/>
      <c r="E1227" s="30"/>
      <c r="F1227" s="90"/>
    </row>
    <row r="1228" spans="1:6">
      <c r="A1228" s="83"/>
      <c r="B1228" s="841" t="s">
        <v>1931</v>
      </c>
      <c r="C1228" s="11"/>
      <c r="D1228" s="11"/>
      <c r="E1228" s="30"/>
      <c r="F1228" s="90"/>
    </row>
    <row r="1229" spans="1:6">
      <c r="A1229" s="83"/>
      <c r="B1229" s="841"/>
      <c r="C1229" s="11"/>
      <c r="D1229" s="11"/>
      <c r="E1229" s="30"/>
      <c r="F1229" s="90"/>
    </row>
    <row r="1230" spans="1:6">
      <c r="A1230" s="83"/>
      <c r="B1230" s="298" t="s">
        <v>1932</v>
      </c>
      <c r="C1230" s="11"/>
      <c r="D1230" s="11"/>
      <c r="E1230" s="30"/>
      <c r="F1230" s="90"/>
    </row>
    <row r="1231" spans="1:6">
      <c r="A1231" s="83"/>
      <c r="B1231" s="298" t="s">
        <v>1933</v>
      </c>
      <c r="C1231" s="11"/>
      <c r="D1231" s="11"/>
      <c r="E1231" s="30"/>
      <c r="F1231" s="90"/>
    </row>
    <row r="1232" spans="1:6">
      <c r="A1232" s="83"/>
      <c r="B1232" s="841"/>
      <c r="C1232" s="11"/>
      <c r="D1232" s="11"/>
      <c r="E1232" s="30"/>
      <c r="F1232" s="90"/>
    </row>
    <row r="1233" spans="1:6">
      <c r="A1233" s="83" t="s">
        <v>2</v>
      </c>
      <c r="B1233" s="298" t="s">
        <v>1934</v>
      </c>
      <c r="C1233" s="11">
        <v>976</v>
      </c>
      <c r="D1233" s="11" t="s">
        <v>25</v>
      </c>
      <c r="E1233" s="842"/>
      <c r="F1233" s="90"/>
    </row>
    <row r="1234" spans="1:6">
      <c r="A1234" s="83"/>
      <c r="B1234" s="298"/>
      <c r="C1234" s="11"/>
      <c r="D1234" s="11"/>
      <c r="E1234" s="842"/>
      <c r="F1234" s="90"/>
    </row>
    <row r="1235" spans="1:6">
      <c r="A1235" s="83" t="s">
        <v>6</v>
      </c>
      <c r="B1235" s="298" t="s">
        <v>1935</v>
      </c>
      <c r="C1235" s="11">
        <v>433</v>
      </c>
      <c r="D1235" s="11" t="s">
        <v>25</v>
      </c>
      <c r="E1235" s="842"/>
      <c r="F1235" s="90"/>
    </row>
    <row r="1236" spans="1:6">
      <c r="A1236" s="83"/>
      <c r="B1236" s="841"/>
      <c r="C1236" s="11"/>
      <c r="D1236" s="11"/>
      <c r="E1236" s="842"/>
      <c r="F1236" s="90"/>
    </row>
    <row r="1237" spans="1:6">
      <c r="A1237" s="83"/>
      <c r="B1237" s="841" t="s">
        <v>1936</v>
      </c>
      <c r="C1237" s="11"/>
      <c r="D1237" s="11"/>
      <c r="E1237" s="842"/>
      <c r="F1237" s="90"/>
    </row>
    <row r="1238" spans="1:6">
      <c r="A1238" s="83"/>
      <c r="B1238" s="298"/>
      <c r="C1238" s="11"/>
      <c r="D1238" s="11"/>
      <c r="E1238" s="842"/>
      <c r="F1238" s="90"/>
    </row>
    <row r="1239" spans="1:6">
      <c r="A1239" s="83"/>
      <c r="B1239" s="841" t="s">
        <v>1937</v>
      </c>
      <c r="C1239" s="11"/>
      <c r="D1239" s="11"/>
      <c r="E1239" s="842"/>
      <c r="F1239" s="90"/>
    </row>
    <row r="1240" spans="1:6">
      <c r="A1240" s="83"/>
      <c r="B1240" s="841"/>
      <c r="C1240" s="11"/>
      <c r="D1240" s="11"/>
      <c r="E1240" s="842"/>
      <c r="F1240" s="90"/>
    </row>
    <row r="1241" spans="1:6">
      <c r="A1241" s="83" t="s">
        <v>7</v>
      </c>
      <c r="B1241" s="298" t="s">
        <v>1938</v>
      </c>
      <c r="C1241" s="11"/>
      <c r="D1241" s="11"/>
      <c r="E1241" s="842"/>
      <c r="F1241" s="90"/>
    </row>
    <row r="1242" spans="1:6">
      <c r="A1242" s="83"/>
      <c r="B1242" s="298" t="s">
        <v>1939</v>
      </c>
      <c r="C1242" s="11">
        <v>244</v>
      </c>
      <c r="D1242" s="11" t="s">
        <v>15</v>
      </c>
      <c r="E1242" s="842"/>
      <c r="F1242" s="90"/>
    </row>
    <row r="1243" spans="1:6">
      <c r="A1243" s="83"/>
      <c r="B1243" s="164"/>
      <c r="C1243" s="11"/>
      <c r="D1243" s="11"/>
      <c r="E1243" s="842"/>
      <c r="F1243" s="90"/>
    </row>
    <row r="1244" spans="1:6">
      <c r="A1244" s="83" t="s">
        <v>8</v>
      </c>
      <c r="B1244" s="164" t="s">
        <v>1940</v>
      </c>
      <c r="C1244" s="11"/>
      <c r="D1244" s="11"/>
      <c r="E1244" s="842"/>
      <c r="F1244" s="90"/>
    </row>
    <row r="1245" spans="1:6">
      <c r="A1245" s="83"/>
      <c r="B1245" s="164" t="s">
        <v>1941</v>
      </c>
      <c r="C1245" s="11"/>
      <c r="D1245" s="11"/>
      <c r="E1245" s="842"/>
      <c r="F1245" s="90"/>
    </row>
    <row r="1246" spans="1:6">
      <c r="A1246" s="83"/>
      <c r="B1246" s="164" t="s">
        <v>1942</v>
      </c>
      <c r="C1246" s="11">
        <v>2</v>
      </c>
      <c r="D1246" s="11" t="s">
        <v>32</v>
      </c>
      <c r="E1246" s="842"/>
      <c r="F1246" s="90"/>
    </row>
    <row r="1247" spans="1:6">
      <c r="A1247" s="83"/>
      <c r="B1247" s="164"/>
      <c r="C1247" s="11"/>
      <c r="D1247" s="11"/>
      <c r="E1247" s="842"/>
      <c r="F1247" s="90"/>
    </row>
    <row r="1248" spans="1:6">
      <c r="A1248" s="83"/>
      <c r="B1248" s="841" t="s">
        <v>1943</v>
      </c>
      <c r="C1248" s="11"/>
      <c r="D1248" s="11"/>
      <c r="E1248" s="842"/>
      <c r="F1248" s="90"/>
    </row>
    <row r="1249" spans="1:6">
      <c r="A1249" s="83"/>
      <c r="B1249" s="298"/>
      <c r="C1249" s="11"/>
      <c r="D1249" s="11"/>
      <c r="E1249" s="842"/>
      <c r="F1249" s="90"/>
    </row>
    <row r="1250" spans="1:6">
      <c r="A1250" s="83" t="s">
        <v>10</v>
      </c>
      <c r="B1250" s="298" t="s">
        <v>1944</v>
      </c>
      <c r="C1250" s="11"/>
      <c r="D1250" s="11"/>
      <c r="E1250" s="842"/>
      <c r="F1250" s="90"/>
    </row>
    <row r="1251" spans="1:6">
      <c r="A1251" s="83"/>
      <c r="B1251" s="298" t="s">
        <v>1945</v>
      </c>
      <c r="C1251" s="11">
        <f>C1235</f>
        <v>433</v>
      </c>
      <c r="D1251" s="11" t="s">
        <v>25</v>
      </c>
      <c r="E1251" s="842"/>
      <c r="F1251" s="90"/>
    </row>
    <row r="1252" spans="1:6">
      <c r="A1252" s="83"/>
      <c r="B1252" s="298"/>
      <c r="C1252" s="11"/>
      <c r="D1252" s="11"/>
      <c r="E1252" s="842"/>
      <c r="F1252" s="90"/>
    </row>
    <row r="1253" spans="1:6">
      <c r="A1253" s="83"/>
      <c r="B1253" s="841" t="s">
        <v>1237</v>
      </c>
      <c r="C1253" s="11"/>
      <c r="D1253" s="11"/>
      <c r="E1253" s="842"/>
      <c r="F1253" s="90"/>
    </row>
    <row r="1254" spans="1:6">
      <c r="A1254" s="83"/>
      <c r="B1254" s="841"/>
      <c r="C1254" s="11"/>
      <c r="D1254" s="11"/>
      <c r="E1254" s="842"/>
      <c r="F1254" s="90"/>
    </row>
    <row r="1255" spans="1:6">
      <c r="A1255" s="83"/>
      <c r="B1255" s="841" t="s">
        <v>1339</v>
      </c>
      <c r="C1255" s="11"/>
      <c r="D1255" s="11"/>
      <c r="E1255" s="842"/>
      <c r="F1255" s="90"/>
    </row>
    <row r="1256" spans="1:6">
      <c r="A1256" s="83"/>
      <c r="B1256" s="841" t="s">
        <v>1340</v>
      </c>
      <c r="C1256" s="11"/>
      <c r="D1256" s="11"/>
      <c r="E1256" s="842"/>
      <c r="F1256" s="90"/>
    </row>
    <row r="1257" spans="1:6">
      <c r="A1257" s="83"/>
      <c r="B1257" s="298"/>
      <c r="C1257" s="11"/>
      <c r="D1257" s="11"/>
      <c r="E1257" s="842"/>
      <c r="F1257" s="90"/>
    </row>
    <row r="1258" spans="1:6">
      <c r="A1258" s="83" t="s">
        <v>14</v>
      </c>
      <c r="B1258" s="298" t="s">
        <v>1946</v>
      </c>
      <c r="C1258" s="11">
        <f>C1242</f>
        <v>244</v>
      </c>
      <c r="D1258" s="11" t="s">
        <v>15</v>
      </c>
      <c r="E1258" s="842"/>
      <c r="F1258" s="90"/>
    </row>
    <row r="1259" spans="1:6">
      <c r="A1259" s="83"/>
      <c r="B1259" s="298"/>
      <c r="C1259" s="11"/>
      <c r="D1259" s="11"/>
      <c r="E1259" s="842"/>
      <c r="F1259" s="90"/>
    </row>
    <row r="1260" spans="1:6">
      <c r="A1260" s="83"/>
      <c r="B1260" s="841" t="s">
        <v>1342</v>
      </c>
      <c r="C1260" s="11"/>
      <c r="D1260" s="11"/>
      <c r="E1260" s="842"/>
      <c r="F1260" s="90"/>
    </row>
    <row r="1261" spans="1:6">
      <c r="A1261" s="83"/>
      <c r="B1261" s="841" t="s">
        <v>1343</v>
      </c>
      <c r="C1261" s="11"/>
      <c r="D1261" s="11"/>
      <c r="E1261" s="842"/>
      <c r="F1261" s="90"/>
    </row>
    <row r="1262" spans="1:6">
      <c r="A1262" s="83"/>
      <c r="B1262" s="841"/>
      <c r="C1262" s="11"/>
      <c r="D1262" s="11"/>
      <c r="E1262" s="842"/>
      <c r="F1262" s="90"/>
    </row>
    <row r="1263" spans="1:6">
      <c r="A1263" s="83" t="s">
        <v>16</v>
      </c>
      <c r="B1263" s="298" t="s">
        <v>1344</v>
      </c>
      <c r="C1263" s="11">
        <f>C1251</f>
        <v>433</v>
      </c>
      <c r="D1263" s="11" t="s">
        <v>25</v>
      </c>
      <c r="E1263" s="842"/>
      <c r="F1263" s="90"/>
    </row>
    <row r="1264" spans="1:6">
      <c r="A1264" s="83"/>
      <c r="B1264" s="164"/>
      <c r="C1264" s="11"/>
      <c r="D1264" s="11"/>
      <c r="E1264" s="842"/>
      <c r="F1264" s="90"/>
    </row>
    <row r="1265" spans="1:6">
      <c r="A1265" s="73"/>
      <c r="B1265" s="841" t="s">
        <v>543</v>
      </c>
      <c r="C1265" s="11"/>
      <c r="D1265" s="11"/>
      <c r="E1265" s="30"/>
      <c r="F1265" s="90"/>
    </row>
    <row r="1266" spans="1:6">
      <c r="A1266" s="83"/>
      <c r="B1266" s="164"/>
      <c r="C1266" s="11"/>
      <c r="D1266" s="11"/>
      <c r="E1266" s="842"/>
      <c r="F1266" s="90"/>
    </row>
    <row r="1267" spans="1:6">
      <c r="A1267" s="83"/>
      <c r="B1267" s="841" t="s">
        <v>1221</v>
      </c>
      <c r="C1267" s="11"/>
      <c r="D1267" s="11"/>
      <c r="E1267" s="30"/>
      <c r="F1267" s="90"/>
    </row>
    <row r="1268" spans="1:6">
      <c r="A1268" s="83"/>
      <c r="B1268" s="841"/>
      <c r="C1268" s="11"/>
      <c r="D1268" s="11"/>
      <c r="E1268" s="30"/>
      <c r="F1268" s="90"/>
    </row>
    <row r="1269" spans="1:6">
      <c r="A1269" s="83"/>
      <c r="B1269" s="841" t="s">
        <v>1931</v>
      </c>
      <c r="C1269" s="11"/>
      <c r="D1269" s="11"/>
      <c r="E1269" s="30"/>
      <c r="F1269" s="90"/>
    </row>
    <row r="1270" spans="1:6">
      <c r="A1270" s="83"/>
      <c r="B1270" s="841"/>
      <c r="C1270" s="11"/>
      <c r="D1270" s="11"/>
      <c r="E1270" s="30"/>
      <c r="F1270" s="90"/>
    </row>
    <row r="1271" spans="1:6">
      <c r="A1271" s="83"/>
      <c r="B1271" s="298" t="s">
        <v>1932</v>
      </c>
      <c r="C1271" s="11"/>
      <c r="D1271" s="11"/>
      <c r="E1271" s="30"/>
      <c r="F1271" s="90"/>
    </row>
    <row r="1272" spans="1:6">
      <c r="A1272" s="83"/>
      <c r="B1272" s="298" t="s">
        <v>1933</v>
      </c>
      <c r="C1272" s="11"/>
      <c r="D1272" s="11"/>
      <c r="E1272" s="30"/>
      <c r="F1272" s="90"/>
    </row>
    <row r="1273" spans="1:6">
      <c r="A1273" s="83"/>
      <c r="B1273" s="841"/>
      <c r="C1273" s="11"/>
      <c r="D1273" s="11"/>
      <c r="E1273" s="30"/>
      <c r="F1273" s="90"/>
    </row>
    <row r="1274" spans="1:6">
      <c r="A1274" s="83" t="s">
        <v>24</v>
      </c>
      <c r="B1274" s="298" t="s">
        <v>1934</v>
      </c>
      <c r="C1274" s="11">
        <v>232</v>
      </c>
      <c r="D1274" s="11" t="s">
        <v>25</v>
      </c>
      <c r="E1274" s="842"/>
      <c r="F1274" s="90"/>
    </row>
    <row r="1275" spans="1:6">
      <c r="A1275" s="83"/>
      <c r="B1275" s="298"/>
      <c r="C1275" s="11"/>
      <c r="D1275" s="11"/>
      <c r="E1275" s="842"/>
      <c r="F1275" s="90"/>
    </row>
    <row r="1276" spans="1:6">
      <c r="A1276" s="83" t="s">
        <v>31</v>
      </c>
      <c r="B1276" s="298" t="s">
        <v>1935</v>
      </c>
      <c r="C1276" s="11">
        <v>96</v>
      </c>
      <c r="D1276" s="11" t="s">
        <v>25</v>
      </c>
      <c r="E1276" s="842"/>
      <c r="F1276" s="90"/>
    </row>
    <row r="1277" spans="1:6">
      <c r="A1277" s="83"/>
      <c r="B1277" s="841"/>
      <c r="C1277" s="11"/>
      <c r="D1277" s="11"/>
      <c r="E1277" s="842"/>
      <c r="F1277" s="90"/>
    </row>
    <row r="1278" spans="1:6">
      <c r="A1278" s="83"/>
      <c r="B1278" s="841" t="s">
        <v>1936</v>
      </c>
      <c r="C1278" s="11"/>
      <c r="D1278" s="11"/>
      <c r="E1278" s="842"/>
      <c r="F1278" s="90"/>
    </row>
    <row r="1279" spans="1:6">
      <c r="A1279" s="83"/>
      <c r="B1279" s="298"/>
      <c r="C1279" s="11"/>
      <c r="D1279" s="11"/>
      <c r="E1279" s="842"/>
      <c r="F1279" s="90"/>
    </row>
    <row r="1280" spans="1:6">
      <c r="A1280" s="83"/>
      <c r="B1280" s="841" t="s">
        <v>1937</v>
      </c>
      <c r="C1280" s="11"/>
      <c r="D1280" s="11"/>
      <c r="E1280" s="842"/>
      <c r="F1280" s="90"/>
    </row>
    <row r="1281" spans="1:6">
      <c r="A1281" s="83"/>
      <c r="B1281" s="841"/>
      <c r="C1281" s="11"/>
      <c r="D1281" s="11"/>
      <c r="E1281" s="842"/>
      <c r="F1281" s="90"/>
    </row>
    <row r="1282" spans="1:6">
      <c r="A1282" s="83" t="s">
        <v>34</v>
      </c>
      <c r="B1282" s="298" t="s">
        <v>1938</v>
      </c>
      <c r="C1282" s="11"/>
      <c r="D1282" s="11"/>
      <c r="E1282" s="842"/>
      <c r="F1282" s="90"/>
    </row>
    <row r="1283" spans="1:6">
      <c r="A1283" s="83"/>
      <c r="B1283" s="298" t="s">
        <v>1939</v>
      </c>
      <c r="C1283" s="11">
        <v>58</v>
      </c>
      <c r="D1283" s="11" t="s">
        <v>15</v>
      </c>
      <c r="E1283" s="842"/>
      <c r="F1283" s="90"/>
    </row>
    <row r="1284" spans="1:6">
      <c r="A1284" s="73"/>
      <c r="B1284" s="298"/>
      <c r="C1284" s="11"/>
      <c r="D1284" s="11"/>
      <c r="E1284" s="842"/>
      <c r="F1284" s="90"/>
    </row>
    <row r="1285" spans="1:6">
      <c r="A1285" s="73"/>
      <c r="B1285" s="298"/>
      <c r="C1285" s="11"/>
      <c r="D1285" s="11"/>
      <c r="E1285" s="842"/>
      <c r="F1285" s="90"/>
    </row>
    <row r="1286" spans="1:6">
      <c r="A1286" s="73"/>
      <c r="B1286" s="298"/>
      <c r="C1286" s="11"/>
      <c r="D1286" s="11"/>
      <c r="E1286" s="842"/>
      <c r="F1286" s="90"/>
    </row>
    <row r="1287" spans="1:6">
      <c r="A1287" s="73"/>
      <c r="B1287" s="298"/>
      <c r="C1287" s="11"/>
      <c r="D1287" s="11"/>
      <c r="E1287" s="842"/>
      <c r="F1287" s="90"/>
    </row>
    <row r="1288" spans="1:6">
      <c r="A1288" s="73"/>
      <c r="B1288" s="298"/>
      <c r="C1288" s="11"/>
      <c r="D1288" s="11"/>
      <c r="E1288" s="842"/>
      <c r="F1288" s="90"/>
    </row>
    <row r="1289" spans="1:6">
      <c r="A1289" s="73"/>
      <c r="B1289" s="298"/>
      <c r="C1289" s="11"/>
      <c r="D1289" s="11"/>
      <c r="E1289" s="842"/>
      <c r="F1289" s="90"/>
    </row>
    <row r="1290" spans="1:6">
      <c r="A1290" s="843"/>
      <c r="B1290" s="838"/>
      <c r="C1290" s="165"/>
      <c r="D1290" s="11"/>
      <c r="E1290" s="30"/>
      <c r="F1290" s="90"/>
    </row>
    <row r="1291" spans="1:6">
      <c r="A1291" s="711"/>
      <c r="B1291" s="712"/>
      <c r="C1291" s="844"/>
      <c r="D1291" s="166"/>
      <c r="E1291" s="712"/>
      <c r="F1291" s="840"/>
    </row>
    <row r="1292" spans="1:6">
      <c r="A1292" s="411" t="s">
        <v>1</v>
      </c>
      <c r="B1292" s="845" t="s">
        <v>29</v>
      </c>
      <c r="C1292" s="97" t="s">
        <v>1</v>
      </c>
      <c r="D1292" s="97"/>
      <c r="E1292" s="758" t="s">
        <v>18</v>
      </c>
      <c r="F1292" s="700"/>
    </row>
    <row r="1293" spans="1:6">
      <c r="A1293" s="73" t="s">
        <v>1</v>
      </c>
      <c r="B1293" s="45" t="s">
        <v>1</v>
      </c>
      <c r="C1293" s="11" t="s">
        <v>1</v>
      </c>
      <c r="D1293" s="11"/>
      <c r="E1293" s="45" t="s">
        <v>1</v>
      </c>
      <c r="F1293" s="846"/>
    </row>
    <row r="1294" spans="1:6" ht="15.3" thickBot="1">
      <c r="A1294" s="288" t="s">
        <v>44</v>
      </c>
      <c r="B1294" s="48" t="s">
        <v>1947</v>
      </c>
      <c r="C1294" s="290">
        <f>C1219+0.01</f>
        <v>4.1699999999999982</v>
      </c>
      <c r="D1294" s="401"/>
      <c r="E1294" s="763"/>
      <c r="F1294" s="719"/>
    </row>
    <row r="1295" spans="1:6">
      <c r="A1295" s="167"/>
      <c r="B1295" s="168"/>
      <c r="C1295" s="169"/>
      <c r="D1295" s="169"/>
      <c r="E1295" s="835"/>
      <c r="F1295" s="836"/>
    </row>
    <row r="1296" spans="1:6">
      <c r="A1296" s="73"/>
      <c r="B1296" s="10"/>
      <c r="C1296" s="11"/>
      <c r="D1296" s="11"/>
      <c r="E1296" s="847" t="s">
        <v>45</v>
      </c>
      <c r="F1296" s="837"/>
    </row>
    <row r="1297" spans="1:6">
      <c r="A1297" s="411"/>
      <c r="B1297" s="725"/>
      <c r="C1297" s="97"/>
      <c r="D1297" s="97"/>
      <c r="E1297" s="838"/>
      <c r="F1297" s="839"/>
    </row>
    <row r="1298" spans="1:6">
      <c r="A1298" s="711"/>
      <c r="B1298" s="748"/>
      <c r="C1298" s="11"/>
      <c r="D1298" s="11"/>
      <c r="E1298" s="748"/>
      <c r="F1298" s="840"/>
    </row>
    <row r="1299" spans="1:6">
      <c r="A1299" s="73"/>
      <c r="B1299" s="841" t="s">
        <v>543</v>
      </c>
      <c r="C1299" s="11"/>
      <c r="D1299" s="11"/>
      <c r="E1299" s="30"/>
      <c r="F1299" s="90"/>
    </row>
    <row r="1300" spans="1:6">
      <c r="A1300" s="73"/>
      <c r="B1300" s="30"/>
      <c r="C1300" s="11"/>
      <c r="D1300" s="11"/>
      <c r="E1300" s="30"/>
      <c r="F1300" s="90"/>
    </row>
    <row r="1301" spans="1:6">
      <c r="A1301" s="83"/>
      <c r="B1301" s="841" t="s">
        <v>1936</v>
      </c>
      <c r="C1301" s="11"/>
      <c r="D1301" s="11"/>
      <c r="E1301" s="842"/>
      <c r="F1301" s="90"/>
    </row>
    <row r="1302" spans="1:6">
      <c r="A1302" s="83"/>
      <c r="B1302" s="298"/>
      <c r="C1302" s="11"/>
      <c r="D1302" s="11"/>
      <c r="E1302" s="842"/>
      <c r="F1302" s="90"/>
    </row>
    <row r="1303" spans="1:6">
      <c r="A1303" s="83"/>
      <c r="B1303" s="841" t="s">
        <v>1937</v>
      </c>
      <c r="C1303" s="11"/>
      <c r="D1303" s="11"/>
      <c r="E1303" s="842"/>
      <c r="F1303" s="90"/>
    </row>
    <row r="1304" spans="1:6">
      <c r="A1304" s="83"/>
      <c r="B1304" s="164"/>
      <c r="C1304" s="11"/>
      <c r="D1304" s="11"/>
      <c r="E1304" s="842"/>
      <c r="F1304" s="90"/>
    </row>
    <row r="1305" spans="1:6">
      <c r="A1305" s="83" t="s">
        <v>2</v>
      </c>
      <c r="B1305" s="164" t="s">
        <v>1940</v>
      </c>
      <c r="C1305" s="11"/>
      <c r="D1305" s="11"/>
      <c r="E1305" s="842"/>
      <c r="F1305" s="90"/>
    </row>
    <row r="1306" spans="1:6">
      <c r="A1306" s="83"/>
      <c r="B1306" s="164" t="s">
        <v>1941</v>
      </c>
      <c r="C1306" s="11"/>
      <c r="D1306" s="11"/>
      <c r="E1306" s="842"/>
      <c r="F1306" s="90"/>
    </row>
    <row r="1307" spans="1:6">
      <c r="A1307" s="83"/>
      <c r="B1307" s="164" t="s">
        <v>1942</v>
      </c>
      <c r="C1307" s="11">
        <v>1</v>
      </c>
      <c r="D1307" s="11" t="s">
        <v>32</v>
      </c>
      <c r="E1307" s="842"/>
      <c r="F1307" s="90"/>
    </row>
    <row r="1308" spans="1:6">
      <c r="A1308" s="83"/>
      <c r="B1308" s="164"/>
      <c r="C1308" s="11"/>
      <c r="D1308" s="11"/>
      <c r="E1308" s="842"/>
      <c r="F1308" s="90"/>
    </row>
    <row r="1309" spans="1:6">
      <c r="A1309" s="83"/>
      <c r="B1309" s="841" t="s">
        <v>1943</v>
      </c>
      <c r="C1309" s="11"/>
      <c r="D1309" s="11"/>
      <c r="E1309" s="842"/>
      <c r="F1309" s="90"/>
    </row>
    <row r="1310" spans="1:6">
      <c r="A1310" s="83"/>
      <c r="B1310" s="298"/>
      <c r="C1310" s="11"/>
      <c r="D1310" s="11"/>
      <c r="E1310" s="842"/>
      <c r="F1310" s="90"/>
    </row>
    <row r="1311" spans="1:6">
      <c r="A1311" s="83" t="s">
        <v>6</v>
      </c>
      <c r="B1311" s="298" t="s">
        <v>1944</v>
      </c>
      <c r="C1311" s="11"/>
      <c r="D1311" s="11"/>
      <c r="E1311" s="842"/>
      <c r="F1311" s="90"/>
    </row>
    <row r="1312" spans="1:6">
      <c r="A1312" s="83"/>
      <c r="B1312" s="298" t="s">
        <v>1945</v>
      </c>
      <c r="C1312" s="11">
        <v>96</v>
      </c>
      <c r="D1312" s="11" t="s">
        <v>25</v>
      </c>
      <c r="E1312" s="842"/>
      <c r="F1312" s="90"/>
    </row>
    <row r="1313" spans="1:6">
      <c r="A1313" s="83"/>
      <c r="B1313" s="298"/>
      <c r="C1313" s="11"/>
      <c r="D1313" s="11"/>
      <c r="E1313" s="842"/>
      <c r="F1313" s="90"/>
    </row>
    <row r="1314" spans="1:6">
      <c r="A1314" s="83"/>
      <c r="B1314" s="841" t="s">
        <v>1237</v>
      </c>
      <c r="C1314" s="11"/>
      <c r="D1314" s="11"/>
      <c r="E1314" s="842"/>
      <c r="F1314" s="90"/>
    </row>
    <row r="1315" spans="1:6">
      <c r="A1315" s="83"/>
      <c r="B1315" s="841"/>
      <c r="C1315" s="11"/>
      <c r="D1315" s="11"/>
      <c r="E1315" s="842"/>
      <c r="F1315" s="90"/>
    </row>
    <row r="1316" spans="1:6">
      <c r="A1316" s="83"/>
      <c r="B1316" s="841" t="s">
        <v>1948</v>
      </c>
      <c r="C1316" s="11"/>
      <c r="D1316" s="11"/>
      <c r="E1316" s="842"/>
      <c r="F1316" s="90"/>
    </row>
    <row r="1317" spans="1:6">
      <c r="A1317" s="83"/>
      <c r="B1317" s="841" t="s">
        <v>1949</v>
      </c>
      <c r="C1317" s="11"/>
      <c r="D1317" s="11"/>
      <c r="E1317" s="842"/>
      <c r="F1317" s="90"/>
    </row>
    <row r="1318" spans="1:6">
      <c r="A1318" s="83"/>
      <c r="B1318" s="298"/>
      <c r="C1318" s="11"/>
      <c r="D1318" s="11"/>
      <c r="E1318" s="842"/>
      <c r="F1318" s="90"/>
    </row>
    <row r="1319" spans="1:6">
      <c r="A1319" s="83" t="s">
        <v>7</v>
      </c>
      <c r="B1319" s="298" t="s">
        <v>1946</v>
      </c>
      <c r="C1319" s="11">
        <f>C1283</f>
        <v>58</v>
      </c>
      <c r="D1319" s="11" t="s">
        <v>15</v>
      </c>
      <c r="E1319" s="842"/>
      <c r="F1319" s="90"/>
    </row>
    <row r="1320" spans="1:6">
      <c r="A1320" s="83"/>
      <c r="B1320" s="298"/>
      <c r="C1320" s="11"/>
      <c r="D1320" s="11"/>
      <c r="E1320" s="842"/>
      <c r="F1320" s="90"/>
    </row>
    <row r="1321" spans="1:6">
      <c r="A1321" s="83"/>
      <c r="B1321" s="841" t="s">
        <v>1342</v>
      </c>
      <c r="C1321" s="11"/>
      <c r="D1321" s="11"/>
      <c r="E1321" s="842"/>
      <c r="F1321" s="90"/>
    </row>
    <row r="1322" spans="1:6">
      <c r="A1322" s="83"/>
      <c r="B1322" s="841" t="s">
        <v>1950</v>
      </c>
      <c r="C1322" s="11"/>
      <c r="D1322" s="11"/>
      <c r="E1322" s="842"/>
      <c r="F1322" s="90"/>
    </row>
    <row r="1323" spans="1:6">
      <c r="A1323" s="83"/>
      <c r="B1323" s="841"/>
      <c r="C1323" s="11"/>
      <c r="D1323" s="11"/>
      <c r="E1323" s="842"/>
      <c r="F1323" s="90"/>
    </row>
    <row r="1324" spans="1:6">
      <c r="A1324" s="83" t="s">
        <v>8</v>
      </c>
      <c r="B1324" s="298" t="s">
        <v>1344</v>
      </c>
      <c r="C1324" s="11">
        <f>C1312</f>
        <v>96</v>
      </c>
      <c r="D1324" s="11" t="s">
        <v>25</v>
      </c>
      <c r="E1324" s="842"/>
      <c r="F1324" s="90"/>
    </row>
    <row r="1325" spans="1:6">
      <c r="A1325" s="83"/>
      <c r="B1325" s="164"/>
      <c r="C1325" s="11"/>
      <c r="D1325" s="11"/>
      <c r="E1325" s="842"/>
      <c r="F1325" s="90"/>
    </row>
    <row r="1326" spans="1:6">
      <c r="A1326" s="73"/>
      <c r="B1326" s="841"/>
      <c r="C1326" s="11"/>
      <c r="D1326" s="11"/>
      <c r="E1326" s="30"/>
      <c r="F1326" s="90"/>
    </row>
    <row r="1327" spans="1:6">
      <c r="A1327" s="83"/>
      <c r="B1327" s="164"/>
      <c r="C1327" s="11"/>
      <c r="D1327" s="11"/>
      <c r="E1327" s="842"/>
      <c r="F1327" s="90"/>
    </row>
    <row r="1328" spans="1:6">
      <c r="A1328" s="83"/>
      <c r="B1328" s="841"/>
      <c r="C1328" s="11"/>
      <c r="D1328" s="11"/>
      <c r="E1328" s="30"/>
      <c r="F1328" s="90"/>
    </row>
    <row r="1329" spans="1:6">
      <c r="A1329" s="83"/>
      <c r="B1329" s="841"/>
      <c r="C1329" s="11"/>
      <c r="D1329" s="11"/>
      <c r="E1329" s="30"/>
      <c r="F1329" s="90"/>
    </row>
    <row r="1330" spans="1:6">
      <c r="A1330" s="83"/>
      <c r="B1330" s="841"/>
      <c r="C1330" s="11"/>
      <c r="D1330" s="11"/>
      <c r="E1330" s="30"/>
      <c r="F1330" s="90"/>
    </row>
    <row r="1331" spans="1:6">
      <c r="A1331" s="83"/>
      <c r="B1331" s="841"/>
      <c r="C1331" s="11"/>
      <c r="D1331" s="11"/>
      <c r="E1331" s="30"/>
      <c r="F1331" s="90"/>
    </row>
    <row r="1332" spans="1:6">
      <c r="A1332" s="83"/>
      <c r="B1332" s="298"/>
      <c r="C1332" s="11"/>
      <c r="D1332" s="11"/>
      <c r="E1332" s="30"/>
      <c r="F1332" s="90"/>
    </row>
    <row r="1333" spans="1:6">
      <c r="A1333" s="83"/>
      <c r="B1333" s="298"/>
      <c r="C1333" s="11"/>
      <c r="D1333" s="11"/>
      <c r="E1333" s="30"/>
      <c r="F1333" s="90"/>
    </row>
    <row r="1334" spans="1:6">
      <c r="A1334" s="83"/>
      <c r="B1334" s="841"/>
      <c r="C1334" s="11"/>
      <c r="D1334" s="11"/>
      <c r="E1334" s="30"/>
      <c r="F1334" s="90"/>
    </row>
    <row r="1335" spans="1:6">
      <c r="A1335" s="83"/>
      <c r="B1335" s="298"/>
      <c r="C1335" s="11"/>
      <c r="D1335" s="11"/>
      <c r="E1335" s="842"/>
      <c r="F1335" s="90"/>
    </row>
    <row r="1336" spans="1:6">
      <c r="A1336" s="83"/>
      <c r="B1336" s="298"/>
      <c r="C1336" s="11"/>
      <c r="D1336" s="11"/>
      <c r="E1336" s="842"/>
      <c r="F1336" s="90"/>
    </row>
    <row r="1337" spans="1:6">
      <c r="A1337" s="83"/>
      <c r="B1337" s="298"/>
      <c r="C1337" s="11"/>
      <c r="D1337" s="11"/>
      <c r="E1337" s="842"/>
      <c r="F1337" s="90"/>
    </row>
    <row r="1338" spans="1:6">
      <c r="A1338" s="83"/>
      <c r="B1338" s="841"/>
      <c r="C1338" s="11"/>
      <c r="D1338" s="11"/>
      <c r="E1338" s="842"/>
      <c r="F1338" s="90"/>
    </row>
    <row r="1339" spans="1:6">
      <c r="A1339" s="83"/>
      <c r="B1339" s="841"/>
      <c r="C1339" s="11"/>
      <c r="D1339" s="11"/>
      <c r="E1339" s="842"/>
      <c r="F1339" s="90"/>
    </row>
    <row r="1340" spans="1:6">
      <c r="A1340" s="83"/>
      <c r="B1340" s="298"/>
      <c r="C1340" s="11"/>
      <c r="D1340" s="11"/>
      <c r="E1340" s="842"/>
      <c r="F1340" s="90"/>
    </row>
    <row r="1341" spans="1:6">
      <c r="A1341" s="83"/>
      <c r="B1341" s="841"/>
      <c r="C1341" s="11"/>
      <c r="D1341" s="11"/>
      <c r="E1341" s="842"/>
      <c r="F1341" s="90"/>
    </row>
    <row r="1342" spans="1:6">
      <c r="A1342" s="83"/>
      <c r="B1342" s="841"/>
      <c r="C1342" s="11"/>
      <c r="D1342" s="11"/>
      <c r="E1342" s="842"/>
      <c r="F1342" s="90"/>
    </row>
    <row r="1343" spans="1:6">
      <c r="A1343" s="83"/>
      <c r="B1343" s="298"/>
      <c r="C1343" s="11"/>
      <c r="D1343" s="11"/>
      <c r="E1343" s="842"/>
      <c r="F1343" s="90"/>
    </row>
    <row r="1344" spans="1:6">
      <c r="A1344" s="83"/>
      <c r="B1344" s="298"/>
      <c r="C1344" s="11"/>
      <c r="D1344" s="11"/>
      <c r="E1344" s="842"/>
      <c r="F1344" s="90"/>
    </row>
    <row r="1345" spans="1:6">
      <c r="A1345" s="83"/>
      <c r="B1345" s="298"/>
      <c r="C1345" s="11"/>
      <c r="D1345" s="11"/>
      <c r="E1345" s="842"/>
      <c r="F1345" s="90"/>
    </row>
    <row r="1346" spans="1:6">
      <c r="A1346" s="83"/>
      <c r="B1346" s="298"/>
      <c r="C1346" s="11"/>
      <c r="D1346" s="11"/>
      <c r="E1346" s="842"/>
      <c r="F1346" s="90"/>
    </row>
    <row r="1347" spans="1:6">
      <c r="A1347" s="83"/>
      <c r="B1347" s="298"/>
      <c r="C1347" s="11"/>
      <c r="D1347" s="11"/>
      <c r="E1347" s="842"/>
      <c r="F1347" s="90"/>
    </row>
    <row r="1348" spans="1:6">
      <c r="A1348" s="83"/>
      <c r="B1348" s="298"/>
      <c r="C1348" s="11"/>
      <c r="D1348" s="11"/>
      <c r="E1348" s="842"/>
      <c r="F1348" s="90"/>
    </row>
    <row r="1349" spans="1:6">
      <c r="A1349" s="83"/>
      <c r="B1349" s="298"/>
      <c r="C1349" s="11"/>
      <c r="D1349" s="11"/>
      <c r="E1349" s="842"/>
      <c r="F1349" s="90"/>
    </row>
    <row r="1350" spans="1:6">
      <c r="A1350" s="83"/>
      <c r="B1350" s="298"/>
      <c r="C1350" s="11"/>
      <c r="D1350" s="11"/>
      <c r="E1350" s="842"/>
      <c r="F1350" s="90"/>
    </row>
    <row r="1351" spans="1:6">
      <c r="A1351" s="83"/>
      <c r="B1351" s="298"/>
      <c r="C1351" s="11"/>
      <c r="D1351" s="11"/>
      <c r="E1351" s="842"/>
      <c r="F1351" s="90"/>
    </row>
    <row r="1352" spans="1:6">
      <c r="A1352" s="83"/>
      <c r="B1352" s="298"/>
      <c r="C1352" s="11"/>
      <c r="D1352" s="11"/>
      <c r="E1352" s="842"/>
      <c r="F1352" s="90"/>
    </row>
    <row r="1353" spans="1:6">
      <c r="A1353" s="83"/>
      <c r="B1353" s="298"/>
      <c r="C1353" s="11"/>
      <c r="D1353" s="11"/>
      <c r="E1353" s="842"/>
      <c r="F1353" s="90"/>
    </row>
    <row r="1354" spans="1:6">
      <c r="A1354" s="83"/>
      <c r="B1354" s="298"/>
      <c r="C1354" s="11"/>
      <c r="D1354" s="11"/>
      <c r="E1354" s="842"/>
      <c r="F1354" s="90"/>
    </row>
    <row r="1355" spans="1:6">
      <c r="A1355" s="83"/>
      <c r="B1355" s="298"/>
      <c r="C1355" s="11"/>
      <c r="D1355" s="11"/>
      <c r="E1355" s="842"/>
      <c r="F1355" s="90"/>
    </row>
    <row r="1356" spans="1:6">
      <c r="A1356" s="83"/>
      <c r="B1356" s="298"/>
      <c r="C1356" s="11"/>
      <c r="D1356" s="11"/>
      <c r="E1356" s="842"/>
      <c r="F1356" s="90"/>
    </row>
    <row r="1357" spans="1:6">
      <c r="A1357" s="83"/>
      <c r="B1357" s="298"/>
      <c r="C1357" s="11"/>
      <c r="D1357" s="11"/>
      <c r="E1357" s="842"/>
      <c r="F1357" s="90"/>
    </row>
    <row r="1358" spans="1:6">
      <c r="A1358" s="83"/>
      <c r="B1358" s="298"/>
      <c r="C1358" s="11"/>
      <c r="D1358" s="11"/>
      <c r="E1358" s="842"/>
      <c r="F1358" s="90"/>
    </row>
    <row r="1359" spans="1:6">
      <c r="A1359" s="83"/>
      <c r="B1359" s="298"/>
      <c r="C1359" s="11"/>
      <c r="D1359" s="11"/>
      <c r="E1359" s="842"/>
      <c r="F1359" s="90"/>
    </row>
    <row r="1360" spans="1:6">
      <c r="A1360" s="83"/>
      <c r="B1360" s="298"/>
      <c r="C1360" s="11"/>
      <c r="D1360" s="11"/>
      <c r="E1360" s="842"/>
      <c r="F1360" s="90"/>
    </row>
    <row r="1361" spans="1:6">
      <c r="A1361" s="83"/>
      <c r="B1361" s="298"/>
      <c r="C1361" s="11"/>
      <c r="D1361" s="11"/>
      <c r="E1361" s="842"/>
      <c r="F1361" s="90"/>
    </row>
    <row r="1362" spans="1:6">
      <c r="A1362" s="83"/>
      <c r="B1362" s="298"/>
      <c r="C1362" s="11"/>
      <c r="D1362" s="11"/>
      <c r="E1362" s="842"/>
      <c r="F1362" s="90"/>
    </row>
    <row r="1363" spans="1:6">
      <c r="A1363" s="83"/>
      <c r="B1363" s="298"/>
      <c r="C1363" s="11"/>
      <c r="D1363" s="11"/>
      <c r="E1363" s="842"/>
      <c r="F1363" s="90"/>
    </row>
    <row r="1364" spans="1:6">
      <c r="A1364" s="83"/>
      <c r="B1364" s="298"/>
      <c r="C1364" s="11"/>
      <c r="D1364" s="11"/>
      <c r="E1364" s="842"/>
      <c r="F1364" s="90"/>
    </row>
    <row r="1365" spans="1:6">
      <c r="A1365" s="73"/>
      <c r="B1365" s="250"/>
      <c r="C1365" s="165"/>
      <c r="D1365" s="11"/>
      <c r="E1365" s="30"/>
      <c r="F1365" s="90"/>
    </row>
    <row r="1366" spans="1:6">
      <c r="A1366" s="843"/>
      <c r="B1366" s="838"/>
      <c r="C1366" s="165"/>
      <c r="D1366" s="11"/>
      <c r="E1366" s="30"/>
      <c r="F1366" s="90"/>
    </row>
    <row r="1367" spans="1:6">
      <c r="A1367" s="711"/>
      <c r="B1367" s="712"/>
      <c r="C1367" s="844"/>
      <c r="D1367" s="166"/>
      <c r="E1367" s="712"/>
      <c r="F1367" s="840"/>
    </row>
    <row r="1368" spans="1:6">
      <c r="A1368" s="411" t="s">
        <v>1</v>
      </c>
      <c r="B1368" s="758" t="s">
        <v>29</v>
      </c>
      <c r="C1368" s="709" t="s">
        <v>1</v>
      </c>
      <c r="D1368" s="97"/>
      <c r="E1368" s="758" t="s">
        <v>18</v>
      </c>
      <c r="F1368" s="700"/>
    </row>
    <row r="1369" spans="1:6">
      <c r="A1369" s="73" t="s">
        <v>1</v>
      </c>
      <c r="B1369" s="45" t="s">
        <v>1</v>
      </c>
      <c r="C1369" s="11" t="s">
        <v>1</v>
      </c>
      <c r="D1369" s="11"/>
      <c r="E1369" s="45" t="s">
        <v>1</v>
      </c>
      <c r="F1369" s="846"/>
    </row>
    <row r="1370" spans="1:6" ht="15.3" thickBot="1">
      <c r="A1370" s="288" t="s">
        <v>44</v>
      </c>
      <c r="B1370" s="48" t="s">
        <v>1947</v>
      </c>
      <c r="C1370" s="290">
        <f>C1294+0.01</f>
        <v>4.1799999999999979</v>
      </c>
      <c r="D1370" s="401"/>
      <c r="E1370" s="763"/>
      <c r="F1370" s="719"/>
    </row>
    <row r="1371" spans="1:6">
      <c r="A1371" s="167"/>
      <c r="B1371" s="168"/>
      <c r="C1371" s="169"/>
      <c r="D1371" s="169"/>
      <c r="E1371" s="835"/>
      <c r="F1371" s="836"/>
    </row>
    <row r="1372" spans="1:6">
      <c r="A1372" s="73"/>
      <c r="B1372" s="10"/>
      <c r="C1372" s="11"/>
      <c r="D1372" s="11"/>
      <c r="E1372" s="847" t="s">
        <v>45</v>
      </c>
      <c r="F1372" s="848"/>
    </row>
    <row r="1373" spans="1:6">
      <c r="A1373" s="411"/>
      <c r="B1373" s="725"/>
      <c r="C1373" s="97"/>
      <c r="D1373" s="97"/>
      <c r="E1373" s="849"/>
      <c r="F1373" s="850"/>
    </row>
    <row r="1374" spans="1:6">
      <c r="A1374" s="83"/>
      <c r="B1374" s="851"/>
      <c r="C1374" s="11"/>
      <c r="D1374" s="11"/>
      <c r="E1374" s="30"/>
      <c r="F1374" s="90"/>
    </row>
    <row r="1375" spans="1:6">
      <c r="A1375" s="83"/>
      <c r="B1375" s="851"/>
      <c r="C1375" s="11"/>
      <c r="D1375" s="11"/>
      <c r="E1375" s="30"/>
      <c r="F1375" s="90"/>
    </row>
    <row r="1376" spans="1:6">
      <c r="A1376" s="83"/>
      <c r="B1376" s="851"/>
      <c r="C1376" s="11"/>
      <c r="D1376" s="11"/>
      <c r="E1376" s="30"/>
      <c r="F1376" s="90"/>
    </row>
    <row r="1377" spans="1:6">
      <c r="A1377" s="83"/>
      <c r="B1377" s="30"/>
      <c r="C1377" s="11"/>
      <c r="D1377" s="11"/>
      <c r="E1377" s="30"/>
      <c r="F1377" s="90"/>
    </row>
    <row r="1378" spans="1:6">
      <c r="A1378" s="83"/>
      <c r="B1378" s="30"/>
      <c r="C1378" s="11"/>
      <c r="D1378" s="11"/>
      <c r="E1378" s="30"/>
      <c r="F1378" s="90"/>
    </row>
    <row r="1379" spans="1:6">
      <c r="A1379" s="83"/>
      <c r="B1379" s="30"/>
      <c r="C1379" s="11"/>
      <c r="D1379" s="11"/>
      <c r="E1379" s="30"/>
      <c r="F1379" s="90"/>
    </row>
    <row r="1380" spans="1:6">
      <c r="A1380" s="83"/>
      <c r="B1380" s="30"/>
      <c r="C1380" s="11"/>
      <c r="D1380" s="11"/>
      <c r="E1380" s="30"/>
      <c r="F1380" s="90"/>
    </row>
    <row r="1381" spans="1:6">
      <c r="A1381" s="83"/>
      <c r="B1381" s="30"/>
      <c r="C1381" s="11"/>
      <c r="D1381" s="11"/>
      <c r="E1381" s="30"/>
      <c r="F1381" s="90"/>
    </row>
    <row r="1382" spans="1:6">
      <c r="A1382" s="83"/>
      <c r="B1382" s="30"/>
      <c r="C1382" s="11"/>
      <c r="D1382" s="11"/>
      <c r="E1382" s="30"/>
      <c r="F1382" s="90"/>
    </row>
    <row r="1383" spans="1:6">
      <c r="A1383" s="83"/>
      <c r="B1383" s="852"/>
      <c r="C1383" s="11"/>
      <c r="D1383" s="11"/>
      <c r="E1383" s="30"/>
      <c r="F1383" s="90"/>
    </row>
    <row r="1384" spans="1:6">
      <c r="A1384" s="83"/>
      <c r="B1384" s="30"/>
      <c r="C1384" s="11"/>
      <c r="D1384" s="11"/>
      <c r="E1384" s="30"/>
      <c r="F1384" s="90"/>
    </row>
    <row r="1385" spans="1:6">
      <c r="A1385" s="83"/>
      <c r="B1385" s="852"/>
      <c r="C1385" s="11"/>
      <c r="D1385" s="11"/>
      <c r="E1385" s="30"/>
      <c r="F1385" s="90"/>
    </row>
    <row r="1386" spans="1:6">
      <c r="A1386" s="83"/>
      <c r="B1386" s="853"/>
      <c r="C1386" s="11"/>
      <c r="D1386" s="11"/>
      <c r="E1386" s="30"/>
      <c r="F1386" s="90"/>
    </row>
    <row r="1387" spans="1:6">
      <c r="A1387" s="83"/>
      <c r="B1387" s="30" t="s">
        <v>1</v>
      </c>
      <c r="C1387" s="11"/>
      <c r="D1387" s="11"/>
      <c r="E1387" s="30"/>
      <c r="F1387" s="90"/>
    </row>
    <row r="1388" spans="1:6">
      <c r="A1388" s="83"/>
      <c r="B1388" s="30" t="s">
        <v>1</v>
      </c>
      <c r="C1388" s="11"/>
      <c r="D1388" s="11"/>
      <c r="E1388" s="30"/>
      <c r="F1388" s="90"/>
    </row>
    <row r="1389" spans="1:6">
      <c r="A1389" s="83"/>
      <c r="B1389" s="30" t="s">
        <v>1</v>
      </c>
      <c r="C1389" s="11"/>
      <c r="D1389" s="11"/>
      <c r="E1389" s="30"/>
      <c r="F1389" s="90"/>
    </row>
    <row r="1390" spans="1:6">
      <c r="A1390" s="83"/>
      <c r="B1390" s="30" t="s">
        <v>1</v>
      </c>
      <c r="C1390" s="11"/>
      <c r="D1390" s="11"/>
      <c r="E1390" s="30"/>
      <c r="F1390" s="90"/>
    </row>
    <row r="1391" spans="1:6">
      <c r="A1391" s="83"/>
      <c r="B1391" s="30" t="s">
        <v>1</v>
      </c>
      <c r="C1391" s="11"/>
      <c r="D1391" s="11"/>
      <c r="E1391" s="30"/>
      <c r="F1391" s="90"/>
    </row>
    <row r="1392" spans="1:6">
      <c r="A1392" s="83"/>
      <c r="B1392" s="30" t="s">
        <v>1</v>
      </c>
      <c r="C1392" s="11"/>
      <c r="D1392" s="11"/>
      <c r="E1392" s="30"/>
      <c r="F1392" s="90"/>
    </row>
    <row r="1393" spans="1:6">
      <c r="A1393" s="83"/>
      <c r="B1393" s="30" t="s">
        <v>1</v>
      </c>
      <c r="C1393" s="11"/>
      <c r="D1393" s="11"/>
      <c r="E1393" s="30"/>
      <c r="F1393" s="90"/>
    </row>
    <row r="1394" spans="1:6">
      <c r="A1394" s="83"/>
      <c r="B1394" s="851" t="s">
        <v>27</v>
      </c>
      <c r="C1394" s="11"/>
      <c r="D1394" s="11"/>
      <c r="E1394" s="30"/>
      <c r="F1394" s="90"/>
    </row>
    <row r="1395" spans="1:6">
      <c r="A1395" s="83"/>
      <c r="B1395" s="30" t="s">
        <v>1</v>
      </c>
      <c r="C1395" s="11"/>
      <c r="D1395" s="11"/>
      <c r="E1395" s="30"/>
      <c r="F1395" s="90"/>
    </row>
    <row r="1396" spans="1:6">
      <c r="A1396" s="83"/>
      <c r="B1396" s="851" t="s">
        <v>28</v>
      </c>
      <c r="C1396" s="11"/>
      <c r="D1396" s="11"/>
      <c r="E1396" s="30"/>
      <c r="F1396" s="90"/>
    </row>
    <row r="1397" spans="1:6">
      <c r="A1397" s="83"/>
      <c r="B1397" s="853" t="s">
        <v>1</v>
      </c>
      <c r="C1397" s="11"/>
      <c r="D1397" s="11"/>
      <c r="E1397" s="30"/>
      <c r="F1397" s="90"/>
    </row>
    <row r="1398" spans="1:6">
      <c r="A1398" s="83"/>
      <c r="B1398" s="854">
        <f>C1294</f>
        <v>4.1699999999999982</v>
      </c>
      <c r="C1398" s="11"/>
      <c r="D1398" s="11"/>
      <c r="E1398" s="30"/>
      <c r="F1398" s="90"/>
    </row>
    <row r="1399" spans="1:6">
      <c r="A1399" s="83"/>
      <c r="B1399" s="853" t="s">
        <v>1</v>
      </c>
      <c r="C1399" s="11"/>
      <c r="D1399" s="11"/>
      <c r="E1399" s="30"/>
      <c r="F1399" s="90"/>
    </row>
    <row r="1400" spans="1:6">
      <c r="A1400" s="83"/>
      <c r="B1400" s="854">
        <f>C1370</f>
        <v>4.1799999999999979</v>
      </c>
      <c r="C1400" s="11"/>
      <c r="D1400" s="11"/>
      <c r="E1400" s="30"/>
      <c r="F1400" s="90"/>
    </row>
    <row r="1401" spans="1:6">
      <c r="A1401" s="83"/>
      <c r="B1401" s="30" t="s">
        <v>1</v>
      </c>
      <c r="C1401" s="11"/>
      <c r="D1401" s="11"/>
      <c r="E1401" s="30"/>
      <c r="F1401" s="90"/>
    </row>
    <row r="1402" spans="1:6">
      <c r="A1402" s="83"/>
      <c r="B1402" s="854"/>
      <c r="C1402" s="11"/>
      <c r="D1402" s="11"/>
      <c r="E1402" s="30"/>
      <c r="F1402" s="90"/>
    </row>
    <row r="1403" spans="1:6">
      <c r="A1403" s="83"/>
      <c r="B1403" s="30"/>
      <c r="C1403" s="11"/>
      <c r="D1403" s="11"/>
      <c r="E1403" s="30"/>
      <c r="F1403" s="90"/>
    </row>
    <row r="1404" spans="1:6">
      <c r="A1404" s="83"/>
      <c r="B1404" s="853"/>
      <c r="C1404" s="11"/>
      <c r="D1404" s="11"/>
      <c r="E1404" s="30"/>
      <c r="F1404" s="90"/>
    </row>
    <row r="1405" spans="1:6">
      <c r="A1405" s="83"/>
      <c r="B1405" s="30"/>
      <c r="C1405" s="11"/>
      <c r="D1405" s="11"/>
      <c r="E1405" s="30"/>
      <c r="F1405" s="90"/>
    </row>
    <row r="1406" spans="1:6">
      <c r="A1406" s="83"/>
      <c r="B1406" s="30"/>
      <c r="C1406" s="11"/>
      <c r="D1406" s="11"/>
      <c r="E1406" s="30"/>
      <c r="F1406" s="90"/>
    </row>
    <row r="1407" spans="1:6">
      <c r="A1407" s="83"/>
      <c r="B1407" s="30"/>
      <c r="C1407" s="11"/>
      <c r="D1407" s="11"/>
      <c r="E1407" s="30"/>
      <c r="F1407" s="90"/>
    </row>
    <row r="1408" spans="1:6">
      <c r="A1408" s="83"/>
      <c r="B1408" s="30"/>
      <c r="C1408" s="11"/>
      <c r="D1408" s="11"/>
      <c r="E1408" s="30"/>
      <c r="F1408" s="90"/>
    </row>
    <row r="1409" spans="1:6">
      <c r="A1409" s="83"/>
      <c r="B1409" s="30"/>
      <c r="C1409" s="11"/>
      <c r="D1409" s="11"/>
      <c r="E1409" s="30"/>
      <c r="F1409" s="90"/>
    </row>
    <row r="1410" spans="1:6">
      <c r="A1410" s="83"/>
      <c r="B1410" s="30"/>
      <c r="C1410" s="11"/>
      <c r="D1410" s="11"/>
      <c r="E1410" s="30"/>
      <c r="F1410" s="90"/>
    </row>
    <row r="1411" spans="1:6">
      <c r="A1411" s="83"/>
      <c r="B1411" s="30"/>
      <c r="C1411" s="11"/>
      <c r="D1411" s="11"/>
      <c r="E1411" s="30"/>
      <c r="F1411" s="90"/>
    </row>
    <row r="1412" spans="1:6">
      <c r="A1412" s="83"/>
      <c r="B1412" s="30"/>
      <c r="C1412" s="11"/>
      <c r="D1412" s="11"/>
      <c r="E1412" s="30"/>
      <c r="F1412" s="90"/>
    </row>
    <row r="1413" spans="1:6">
      <c r="A1413" s="83"/>
      <c r="B1413" s="30"/>
      <c r="C1413" s="11"/>
      <c r="D1413" s="11"/>
      <c r="E1413" s="30"/>
      <c r="F1413" s="90"/>
    </row>
    <row r="1414" spans="1:6">
      <c r="A1414" s="83"/>
      <c r="B1414" s="30"/>
      <c r="C1414" s="11"/>
      <c r="D1414" s="11"/>
      <c r="E1414" s="30"/>
      <c r="F1414" s="90"/>
    </row>
    <row r="1415" spans="1:6">
      <c r="A1415" s="83"/>
      <c r="B1415" s="30"/>
      <c r="C1415" s="11"/>
      <c r="D1415" s="11"/>
      <c r="E1415" s="30"/>
      <c r="F1415" s="90"/>
    </row>
    <row r="1416" spans="1:6">
      <c r="A1416" s="83"/>
      <c r="B1416" s="30"/>
      <c r="C1416" s="11"/>
      <c r="D1416" s="11"/>
      <c r="E1416" s="30"/>
      <c r="F1416" s="90"/>
    </row>
    <row r="1417" spans="1:6">
      <c r="A1417" s="83"/>
      <c r="B1417" s="30"/>
      <c r="C1417" s="11"/>
      <c r="D1417" s="11"/>
      <c r="E1417" s="30"/>
      <c r="F1417" s="90"/>
    </row>
    <row r="1418" spans="1:6">
      <c r="A1418" s="83"/>
      <c r="B1418" s="30"/>
      <c r="C1418" s="11"/>
      <c r="D1418" s="11"/>
      <c r="E1418" s="30"/>
      <c r="F1418" s="90"/>
    </row>
    <row r="1419" spans="1:6">
      <c r="A1419" s="83"/>
      <c r="B1419" s="30"/>
      <c r="C1419" s="11"/>
      <c r="D1419" s="11"/>
      <c r="E1419" s="30"/>
      <c r="F1419" s="90"/>
    </row>
    <row r="1420" spans="1:6">
      <c r="A1420" s="83"/>
      <c r="B1420" s="30"/>
      <c r="C1420" s="11"/>
      <c r="D1420" s="11"/>
      <c r="E1420" s="30"/>
      <c r="F1420" s="90"/>
    </row>
    <row r="1421" spans="1:6">
      <c r="A1421" s="83"/>
      <c r="B1421" s="30"/>
      <c r="C1421" s="11"/>
      <c r="D1421" s="11"/>
      <c r="E1421" s="30"/>
      <c r="F1421" s="90"/>
    </row>
    <row r="1422" spans="1:6">
      <c r="A1422" s="83"/>
      <c r="B1422" s="30"/>
      <c r="C1422" s="11"/>
      <c r="D1422" s="11"/>
      <c r="E1422" s="30"/>
      <c r="F1422" s="90"/>
    </row>
    <row r="1423" spans="1:6">
      <c r="A1423" s="83"/>
      <c r="B1423" s="30"/>
      <c r="C1423" s="11"/>
      <c r="D1423" s="11"/>
      <c r="E1423" s="30"/>
      <c r="F1423" s="90"/>
    </row>
    <row r="1424" spans="1:6">
      <c r="A1424" s="83"/>
      <c r="B1424" s="30"/>
      <c r="C1424" s="11"/>
      <c r="D1424" s="11"/>
      <c r="E1424" s="30"/>
      <c r="F1424" s="90"/>
    </row>
    <row r="1425" spans="1:6">
      <c r="A1425" s="83"/>
      <c r="B1425" s="30"/>
      <c r="C1425" s="11"/>
      <c r="D1425" s="11"/>
      <c r="E1425" s="30"/>
      <c r="F1425" s="90"/>
    </row>
    <row r="1426" spans="1:6">
      <c r="A1426" s="83"/>
      <c r="B1426" s="30"/>
      <c r="C1426" s="11"/>
      <c r="D1426" s="11"/>
      <c r="E1426" s="30"/>
      <c r="F1426" s="90"/>
    </row>
    <row r="1427" spans="1:6">
      <c r="A1427" s="83"/>
      <c r="B1427" s="30"/>
      <c r="C1427" s="11"/>
      <c r="D1427" s="11"/>
      <c r="E1427" s="30"/>
      <c r="F1427" s="90"/>
    </row>
    <row r="1428" spans="1:6">
      <c r="A1428" s="83"/>
      <c r="B1428" s="30"/>
      <c r="C1428" s="11"/>
      <c r="D1428" s="11"/>
      <c r="E1428" s="30"/>
      <c r="F1428" s="90"/>
    </row>
    <row r="1429" spans="1:6">
      <c r="A1429" s="83"/>
      <c r="B1429" s="30"/>
      <c r="C1429" s="11"/>
      <c r="D1429" s="11"/>
      <c r="E1429" s="30"/>
      <c r="F1429" s="90"/>
    </row>
    <row r="1430" spans="1:6">
      <c r="A1430" s="83"/>
      <c r="B1430" s="30"/>
      <c r="C1430" s="11"/>
      <c r="D1430" s="11"/>
      <c r="E1430" s="30"/>
      <c r="F1430" s="90"/>
    </row>
    <row r="1431" spans="1:6">
      <c r="A1431" s="83"/>
      <c r="B1431" s="30"/>
      <c r="C1431" s="11"/>
      <c r="D1431" s="11"/>
      <c r="E1431" s="30"/>
      <c r="F1431" s="90"/>
    </row>
    <row r="1432" spans="1:6">
      <c r="A1432" s="83"/>
      <c r="B1432" s="30"/>
      <c r="C1432" s="11"/>
      <c r="D1432" s="11"/>
      <c r="E1432" s="30"/>
      <c r="F1432" s="90"/>
    </row>
    <row r="1433" spans="1:6">
      <c r="A1433" s="83"/>
      <c r="B1433" s="30"/>
      <c r="C1433" s="11"/>
      <c r="D1433" s="11"/>
      <c r="E1433" s="30"/>
      <c r="F1433" s="90"/>
    </row>
    <row r="1434" spans="1:6">
      <c r="A1434" s="83"/>
      <c r="B1434" s="30"/>
      <c r="C1434" s="11"/>
      <c r="D1434" s="11"/>
      <c r="E1434" s="30"/>
      <c r="F1434" s="90"/>
    </row>
    <row r="1435" spans="1:6">
      <c r="A1435" s="83"/>
      <c r="B1435" s="30"/>
      <c r="C1435" s="11"/>
      <c r="D1435" s="11"/>
      <c r="E1435" s="30"/>
      <c r="F1435" s="90"/>
    </row>
    <row r="1436" spans="1:6">
      <c r="A1436" s="83"/>
      <c r="B1436" s="30"/>
      <c r="C1436" s="11"/>
      <c r="D1436" s="11"/>
      <c r="E1436" s="30"/>
      <c r="F1436" s="90"/>
    </row>
    <row r="1437" spans="1:6">
      <c r="A1437" s="83"/>
      <c r="B1437" s="30"/>
      <c r="C1437" s="11"/>
      <c r="D1437" s="11"/>
      <c r="E1437" s="30"/>
      <c r="F1437" s="90"/>
    </row>
    <row r="1438" spans="1:6">
      <c r="A1438" s="83"/>
      <c r="B1438" s="30"/>
      <c r="C1438" s="11"/>
      <c r="D1438" s="11"/>
      <c r="E1438" s="30"/>
      <c r="F1438" s="90"/>
    </row>
    <row r="1439" spans="1:6">
      <c r="A1439" s="83"/>
      <c r="B1439" s="30"/>
      <c r="C1439" s="11"/>
      <c r="D1439" s="11"/>
      <c r="E1439" s="30"/>
      <c r="F1439" s="90"/>
    </row>
    <row r="1440" spans="1:6">
      <c r="A1440" s="83"/>
      <c r="B1440" s="30"/>
      <c r="C1440" s="11"/>
      <c r="D1440" s="11"/>
      <c r="E1440" s="30"/>
      <c r="F1440" s="90"/>
    </row>
    <row r="1441" spans="1:6">
      <c r="A1441" s="83"/>
      <c r="B1441" s="30"/>
      <c r="C1441" s="11"/>
      <c r="D1441" s="11"/>
      <c r="E1441" s="30"/>
      <c r="F1441" s="90"/>
    </row>
    <row r="1442" spans="1:6">
      <c r="A1442" s="83"/>
      <c r="B1442" s="855"/>
      <c r="C1442" s="11"/>
      <c r="D1442" s="11"/>
      <c r="E1442" s="30"/>
      <c r="F1442" s="90"/>
    </row>
    <row r="1443" spans="1:6">
      <c r="A1443" s="711"/>
      <c r="B1443" s="712"/>
      <c r="C1443" s="166"/>
      <c r="D1443" s="166"/>
      <c r="E1443" s="712"/>
      <c r="F1443" s="840"/>
    </row>
    <row r="1444" spans="1:6">
      <c r="A1444" s="411" t="s">
        <v>1</v>
      </c>
      <c r="B1444" s="758" t="s">
        <v>29</v>
      </c>
      <c r="C1444" s="97" t="s">
        <v>1</v>
      </c>
      <c r="D1444" s="97"/>
      <c r="E1444" s="758" t="s">
        <v>18</v>
      </c>
      <c r="F1444" s="700"/>
    </row>
    <row r="1445" spans="1:6">
      <c r="A1445" s="73"/>
      <c r="B1445" s="107"/>
      <c r="C1445" s="11"/>
      <c r="D1445" s="11"/>
      <c r="E1445" s="107"/>
      <c r="F1445" s="856"/>
    </row>
    <row r="1446" spans="1:6" ht="15.3" thickBot="1">
      <c r="A1446" s="288"/>
      <c r="B1446" s="48" t="s">
        <v>1947</v>
      </c>
      <c r="C1446" s="290">
        <f>C1370+0.01</f>
        <v>4.1899999999999977</v>
      </c>
      <c r="D1446" s="401"/>
      <c r="E1446" s="763"/>
      <c r="F1446" s="719"/>
    </row>
    <row r="1447" spans="1:6">
      <c r="A1447" s="2"/>
      <c r="B1447" s="3"/>
      <c r="C1447" s="4"/>
      <c r="D1447" s="122"/>
      <c r="E1447" s="6"/>
      <c r="F1447" s="7"/>
    </row>
    <row r="1448" spans="1:6">
      <c r="A1448" s="9"/>
      <c r="B1448" s="10" t="s">
        <v>260</v>
      </c>
      <c r="C1448" s="11"/>
      <c r="D1448" s="123"/>
      <c r="E1448" s="62"/>
      <c r="F1448" s="63"/>
    </row>
    <row r="1449" spans="1:6">
      <c r="A1449" s="15"/>
      <c r="B1449" s="124"/>
      <c r="C1449" s="17"/>
      <c r="D1449" s="125"/>
      <c r="E1449" s="19"/>
      <c r="F1449" s="20"/>
    </row>
    <row r="1450" spans="1:6">
      <c r="A1450" s="21"/>
      <c r="B1450" s="22"/>
      <c r="D1450" s="126"/>
      <c r="E1450" s="23"/>
      <c r="F1450" s="24"/>
    </row>
    <row r="1451" spans="1:6">
      <c r="A1451" s="29"/>
      <c r="B1451" s="25" t="s">
        <v>261</v>
      </c>
      <c r="C1451" s="11"/>
      <c r="D1451" s="123"/>
      <c r="E1451" s="26"/>
      <c r="F1451" s="27"/>
    </row>
    <row r="1452" spans="1:6">
      <c r="A1452" s="29"/>
      <c r="B1452" s="25"/>
      <c r="C1452" s="11"/>
      <c r="D1452" s="123"/>
      <c r="E1452" s="26"/>
      <c r="F1452" s="27"/>
    </row>
    <row r="1453" spans="1:6">
      <c r="A1453" s="29" t="s">
        <v>2</v>
      </c>
      <c r="B1453" s="25" t="s">
        <v>1042</v>
      </c>
      <c r="C1453" s="11"/>
      <c r="D1453" s="123"/>
      <c r="E1453" s="26"/>
      <c r="F1453" s="27"/>
    </row>
    <row r="1454" spans="1:6">
      <c r="A1454" s="29"/>
      <c r="B1454" s="25" t="s">
        <v>1043</v>
      </c>
      <c r="C1454" s="11" t="s">
        <v>21</v>
      </c>
      <c r="D1454" s="123"/>
      <c r="E1454" s="26"/>
      <c r="F1454" s="27"/>
    </row>
    <row r="1455" spans="1:6">
      <c r="A1455" s="9"/>
      <c r="B1455" s="25"/>
      <c r="D1455" s="126"/>
      <c r="E1455" s="26"/>
      <c r="F1455" s="27"/>
    </row>
    <row r="1456" spans="1:6">
      <c r="A1456" s="29"/>
      <c r="B1456" s="25"/>
      <c r="C1456" s="11"/>
      <c r="D1456" s="123"/>
      <c r="E1456" s="26"/>
      <c r="F1456" s="27"/>
    </row>
    <row r="1457" spans="1:6">
      <c r="A1457" s="29"/>
      <c r="B1457" s="25"/>
      <c r="C1457" s="34"/>
      <c r="D1457" s="123"/>
      <c r="E1457" s="26"/>
      <c r="F1457" s="27"/>
    </row>
    <row r="1458" spans="1:6">
      <c r="A1458" s="29"/>
      <c r="B1458" s="68"/>
      <c r="C1458" s="11"/>
      <c r="D1458" s="123"/>
      <c r="E1458" s="26"/>
      <c r="F1458" s="27"/>
    </row>
    <row r="1459" spans="1:6">
      <c r="A1459" s="29"/>
      <c r="B1459" s="68"/>
      <c r="C1459" s="11"/>
      <c r="D1459" s="123"/>
      <c r="E1459" s="26"/>
      <c r="F1459" s="27"/>
    </row>
    <row r="1460" spans="1:6">
      <c r="A1460" s="29"/>
      <c r="B1460" s="68"/>
      <c r="C1460" s="11"/>
      <c r="D1460" s="123"/>
      <c r="E1460" s="127"/>
      <c r="F1460" s="27"/>
    </row>
    <row r="1461" spans="1:6">
      <c r="A1461" s="29"/>
      <c r="B1461" s="55"/>
      <c r="C1461" s="11"/>
      <c r="D1461" s="123"/>
      <c r="E1461" s="26"/>
      <c r="F1461" s="27"/>
    </row>
    <row r="1462" spans="1:6">
      <c r="A1462" s="9"/>
      <c r="B1462" s="68"/>
      <c r="C1462" s="11"/>
      <c r="D1462" s="123"/>
      <c r="E1462" s="26"/>
      <c r="F1462" s="27"/>
    </row>
    <row r="1463" spans="1:6">
      <c r="A1463" s="29"/>
      <c r="B1463" s="25"/>
      <c r="C1463" s="11"/>
      <c r="D1463" s="123"/>
      <c r="E1463" s="26"/>
      <c r="F1463" s="27"/>
    </row>
    <row r="1464" spans="1:6">
      <c r="A1464" s="29"/>
      <c r="B1464" s="28"/>
      <c r="C1464" s="11"/>
      <c r="D1464" s="123"/>
      <c r="E1464" s="26"/>
      <c r="F1464" s="27"/>
    </row>
    <row r="1465" spans="1:6">
      <c r="A1465" s="9"/>
      <c r="B1465" s="25"/>
      <c r="D1465" s="126"/>
      <c r="E1465" s="26"/>
      <c r="F1465" s="27"/>
    </row>
    <row r="1466" spans="1:6">
      <c r="A1466" s="29"/>
      <c r="B1466" s="55"/>
      <c r="C1466" s="11"/>
      <c r="D1466" s="123"/>
      <c r="E1466" s="26"/>
      <c r="F1466" s="27"/>
    </row>
    <row r="1467" spans="1:6">
      <c r="A1467" s="9"/>
      <c r="B1467" s="25"/>
      <c r="D1467" s="126"/>
      <c r="E1467" s="26"/>
      <c r="F1467" s="27"/>
    </row>
    <row r="1468" spans="1:6">
      <c r="A1468" s="29"/>
      <c r="B1468" s="28"/>
      <c r="C1468" s="11"/>
      <c r="D1468" s="123"/>
      <c r="E1468" s="26"/>
      <c r="F1468" s="27"/>
    </row>
    <row r="1469" spans="1:6">
      <c r="A1469" s="29"/>
      <c r="B1469" s="25"/>
      <c r="C1469" s="11"/>
      <c r="D1469" s="123"/>
      <c r="E1469" s="26"/>
      <c r="F1469" s="27"/>
    </row>
    <row r="1470" spans="1:6">
      <c r="A1470" s="9"/>
      <c r="B1470" s="25"/>
      <c r="C1470" s="11"/>
      <c r="D1470" s="123"/>
      <c r="E1470" s="26"/>
      <c r="F1470" s="27"/>
    </row>
    <row r="1471" spans="1:6">
      <c r="A1471" s="9"/>
      <c r="B1471" s="25"/>
      <c r="C1471" s="11"/>
      <c r="D1471" s="123"/>
      <c r="E1471" s="26"/>
      <c r="F1471" s="27"/>
    </row>
    <row r="1472" spans="1:6">
      <c r="A1472" s="9"/>
      <c r="B1472" s="25"/>
      <c r="C1472" s="11"/>
      <c r="D1472" s="123"/>
      <c r="E1472" s="26"/>
      <c r="F1472" s="27"/>
    </row>
    <row r="1473" spans="1:6">
      <c r="A1473" s="9"/>
      <c r="B1473" s="25"/>
      <c r="C1473" s="11"/>
      <c r="D1473" s="123"/>
      <c r="E1473" s="26"/>
      <c r="F1473" s="27"/>
    </row>
    <row r="1474" spans="1:6">
      <c r="A1474" s="9"/>
      <c r="B1474" s="25"/>
      <c r="C1474" s="11"/>
      <c r="D1474" s="123"/>
      <c r="E1474" s="26"/>
      <c r="F1474" s="27"/>
    </row>
    <row r="1475" spans="1:6">
      <c r="A1475" s="9"/>
      <c r="B1475" s="25"/>
      <c r="C1475" s="11"/>
      <c r="D1475" s="123"/>
      <c r="E1475" s="26"/>
      <c r="F1475" s="27"/>
    </row>
    <row r="1476" spans="1:6">
      <c r="A1476" s="9"/>
      <c r="B1476" s="68"/>
      <c r="C1476" s="11"/>
      <c r="D1476" s="123"/>
      <c r="E1476" s="26"/>
      <c r="F1476" s="27"/>
    </row>
    <row r="1477" spans="1:6">
      <c r="A1477" s="9"/>
      <c r="B1477" s="25"/>
      <c r="C1477" s="11"/>
      <c r="D1477" s="123"/>
      <c r="E1477" s="26"/>
      <c r="F1477" s="27"/>
    </row>
    <row r="1478" spans="1:6">
      <c r="A1478" s="9"/>
      <c r="B1478" s="25"/>
      <c r="C1478" s="11"/>
      <c r="D1478" s="123"/>
      <c r="E1478" s="26"/>
      <c r="F1478" s="27"/>
    </row>
    <row r="1479" spans="1:6">
      <c r="A1479" s="9"/>
      <c r="B1479" s="25"/>
      <c r="C1479" s="11"/>
      <c r="D1479" s="123"/>
      <c r="E1479" s="26"/>
      <c r="F1479" s="27"/>
    </row>
    <row r="1480" spans="1:6">
      <c r="A1480" s="9"/>
      <c r="B1480" s="25"/>
      <c r="C1480" s="11"/>
      <c r="D1480" s="123"/>
      <c r="E1480" s="26"/>
      <c r="F1480" s="27"/>
    </row>
    <row r="1481" spans="1:6">
      <c r="A1481" s="29"/>
      <c r="B1481" s="55"/>
      <c r="C1481" s="11"/>
      <c r="D1481" s="123"/>
      <c r="E1481" s="26"/>
      <c r="F1481" s="27"/>
    </row>
    <row r="1482" spans="1:6">
      <c r="A1482" s="29"/>
      <c r="B1482" s="68"/>
      <c r="C1482" s="11"/>
      <c r="D1482" s="123"/>
      <c r="E1482" s="26"/>
      <c r="F1482" s="27"/>
    </row>
    <row r="1483" spans="1:6">
      <c r="A1483" s="9"/>
      <c r="B1483" s="68"/>
      <c r="C1483" s="11"/>
      <c r="D1483" s="123"/>
      <c r="E1483" s="26"/>
      <c r="F1483" s="27"/>
    </row>
    <row r="1484" spans="1:6">
      <c r="A1484" s="9"/>
      <c r="B1484" s="68"/>
      <c r="C1484" s="11"/>
      <c r="D1484" s="123"/>
      <c r="E1484" s="26"/>
      <c r="F1484" s="27"/>
    </row>
    <row r="1485" spans="1:6">
      <c r="A1485" s="29"/>
      <c r="B1485" s="55"/>
      <c r="C1485" s="11"/>
      <c r="D1485" s="123"/>
      <c r="E1485" s="26"/>
      <c r="F1485" s="27"/>
    </row>
    <row r="1486" spans="1:6">
      <c r="A1486" s="29"/>
      <c r="B1486" s="68"/>
      <c r="C1486" s="11"/>
      <c r="D1486" s="123"/>
      <c r="E1486" s="26"/>
      <c r="F1486" s="27"/>
    </row>
    <row r="1487" spans="1:6">
      <c r="A1487" s="29"/>
      <c r="B1487" s="55"/>
      <c r="C1487" s="11"/>
      <c r="D1487" s="123"/>
      <c r="E1487" s="26"/>
      <c r="F1487" s="27"/>
    </row>
    <row r="1488" spans="1:6">
      <c r="A1488" s="29"/>
      <c r="B1488" s="68"/>
      <c r="C1488" s="11"/>
      <c r="D1488" s="123"/>
      <c r="E1488" s="26"/>
      <c r="F1488" s="27"/>
    </row>
    <row r="1489" spans="1:6">
      <c r="A1489" s="29"/>
      <c r="B1489" s="55"/>
      <c r="C1489" s="11"/>
      <c r="D1489" s="123"/>
      <c r="E1489" s="26"/>
      <c r="F1489" s="27"/>
    </row>
    <row r="1490" spans="1:6">
      <c r="A1490" s="29"/>
      <c r="B1490" s="55"/>
      <c r="C1490" s="11"/>
      <c r="D1490" s="123"/>
      <c r="E1490" s="26"/>
      <c r="F1490" s="27"/>
    </row>
    <row r="1491" spans="1:6">
      <c r="A1491" s="29"/>
      <c r="B1491" s="55"/>
      <c r="C1491" s="11"/>
      <c r="D1491" s="123"/>
      <c r="E1491" s="26"/>
      <c r="F1491" s="27"/>
    </row>
    <row r="1492" spans="1:6">
      <c r="A1492" s="29"/>
      <c r="B1492" s="55"/>
      <c r="C1492" s="11"/>
      <c r="D1492" s="123"/>
      <c r="E1492" s="26"/>
      <c r="F1492" s="27"/>
    </row>
    <row r="1493" spans="1:6">
      <c r="A1493" s="29"/>
      <c r="B1493" s="55"/>
      <c r="C1493" s="11"/>
      <c r="D1493" s="123"/>
      <c r="E1493" s="26"/>
      <c r="F1493" s="27"/>
    </row>
    <row r="1494" spans="1:6">
      <c r="A1494" s="29"/>
      <c r="B1494" s="55"/>
      <c r="C1494" s="11"/>
      <c r="D1494" s="123"/>
      <c r="E1494" s="26"/>
      <c r="F1494" s="27"/>
    </row>
    <row r="1495" spans="1:6">
      <c r="A1495" s="29"/>
      <c r="B1495" s="55"/>
      <c r="C1495" s="11"/>
      <c r="D1495" s="123"/>
      <c r="E1495" s="26"/>
      <c r="F1495" s="27"/>
    </row>
    <row r="1496" spans="1:6">
      <c r="A1496" s="29"/>
      <c r="B1496" s="55"/>
      <c r="C1496" s="11"/>
      <c r="D1496" s="123"/>
      <c r="E1496" s="26"/>
      <c r="F1496" s="27"/>
    </row>
    <row r="1497" spans="1:6">
      <c r="A1497" s="29"/>
      <c r="B1497" s="55"/>
      <c r="C1497" s="11"/>
      <c r="D1497" s="123"/>
      <c r="E1497" s="26"/>
      <c r="F1497" s="27"/>
    </row>
    <row r="1498" spans="1:6">
      <c r="A1498" s="29"/>
      <c r="B1498" s="55"/>
      <c r="C1498" s="11"/>
      <c r="D1498" s="123"/>
      <c r="E1498" s="26"/>
      <c r="F1498" s="27"/>
    </row>
    <row r="1499" spans="1:6">
      <c r="A1499" s="29"/>
      <c r="B1499" s="55"/>
      <c r="C1499" s="11"/>
      <c r="D1499" s="123"/>
      <c r="E1499" s="26"/>
      <c r="F1499" s="27"/>
    </row>
    <row r="1500" spans="1:6">
      <c r="A1500" s="29"/>
      <c r="B1500" s="55"/>
      <c r="C1500" s="11"/>
      <c r="D1500" s="123"/>
      <c r="E1500" s="26"/>
      <c r="F1500" s="27"/>
    </row>
    <row r="1501" spans="1:6">
      <c r="A1501" s="29"/>
      <c r="B1501" s="55"/>
      <c r="C1501" s="11"/>
      <c r="D1501" s="123"/>
      <c r="E1501" s="26"/>
      <c r="F1501" s="27"/>
    </row>
    <row r="1502" spans="1:6">
      <c r="A1502" s="29"/>
      <c r="B1502" s="55"/>
      <c r="C1502" s="11"/>
      <c r="D1502" s="123"/>
      <c r="E1502" s="26"/>
      <c r="F1502" s="27"/>
    </row>
    <row r="1503" spans="1:6">
      <c r="A1503" s="29"/>
      <c r="B1503" s="55"/>
      <c r="C1503" s="11"/>
      <c r="D1503" s="123"/>
      <c r="E1503" s="26"/>
      <c r="F1503" s="27"/>
    </row>
    <row r="1504" spans="1:6">
      <c r="A1504" s="29"/>
      <c r="B1504" s="55"/>
      <c r="C1504" s="11"/>
      <c r="D1504" s="123"/>
      <c r="E1504" s="26"/>
      <c r="F1504" s="27"/>
    </row>
    <row r="1505" spans="1:6">
      <c r="A1505" s="29"/>
      <c r="B1505" s="55"/>
      <c r="C1505" s="11"/>
      <c r="D1505" s="123"/>
      <c r="E1505" s="26"/>
      <c r="F1505" s="27"/>
    </row>
    <row r="1506" spans="1:6">
      <c r="A1506" s="29"/>
      <c r="B1506" s="55"/>
      <c r="C1506" s="11"/>
      <c r="D1506" s="123"/>
      <c r="E1506" s="26"/>
      <c r="F1506" s="27"/>
    </row>
    <row r="1507" spans="1:6">
      <c r="A1507" s="29"/>
      <c r="B1507" s="55"/>
      <c r="C1507" s="11"/>
      <c r="D1507" s="123"/>
      <c r="E1507" s="26"/>
      <c r="F1507" s="27"/>
    </row>
    <row r="1508" spans="1:6">
      <c r="A1508" s="29"/>
      <c r="B1508" s="55"/>
      <c r="C1508" s="11"/>
      <c r="D1508" s="123"/>
      <c r="E1508" s="26"/>
      <c r="F1508" s="27"/>
    </row>
    <row r="1509" spans="1:6">
      <c r="A1509" s="29"/>
      <c r="B1509" s="55"/>
      <c r="C1509" s="11"/>
      <c r="D1509" s="123"/>
      <c r="E1509" s="26"/>
      <c r="F1509" s="27"/>
    </row>
    <row r="1510" spans="1:6">
      <c r="A1510" s="29"/>
      <c r="B1510" s="55"/>
      <c r="C1510" s="11"/>
      <c r="D1510" s="123"/>
      <c r="E1510" s="26"/>
      <c r="F1510" s="27"/>
    </row>
    <row r="1511" spans="1:6">
      <c r="A1511" s="29"/>
      <c r="B1511" s="55"/>
      <c r="C1511" s="11"/>
      <c r="D1511" s="123"/>
      <c r="E1511" s="26"/>
      <c r="F1511" s="27"/>
    </row>
    <row r="1512" spans="1:6">
      <c r="A1512" s="29"/>
      <c r="B1512" s="55"/>
      <c r="C1512" s="11"/>
      <c r="D1512" s="123"/>
      <c r="E1512" s="26"/>
      <c r="F1512" s="27"/>
    </row>
    <row r="1513" spans="1:6">
      <c r="A1513" s="29"/>
      <c r="B1513" s="68"/>
      <c r="C1513" s="11"/>
      <c r="D1513" s="123"/>
      <c r="E1513" s="26"/>
      <c r="F1513" s="27"/>
    </row>
    <row r="1514" spans="1:6">
      <c r="A1514" s="29"/>
      <c r="B1514" s="25"/>
      <c r="C1514" s="11"/>
      <c r="D1514" s="123"/>
      <c r="E1514" s="26"/>
      <c r="F1514" s="27"/>
    </row>
    <row r="1515" spans="1:6">
      <c r="A1515" s="29"/>
      <c r="B1515" s="25"/>
      <c r="C1515" s="11"/>
      <c r="D1515" s="123"/>
      <c r="E1515" s="26"/>
      <c r="F1515" s="27"/>
    </row>
    <row r="1516" spans="1:6">
      <c r="A1516" s="29"/>
      <c r="B1516" s="25"/>
      <c r="C1516" s="11"/>
      <c r="D1516" s="123"/>
      <c r="E1516" s="26"/>
      <c r="F1516" s="27"/>
    </row>
    <row r="1517" spans="1:6">
      <c r="A1517" s="29"/>
      <c r="B1517" s="25"/>
      <c r="C1517" s="11"/>
      <c r="D1517" s="123"/>
      <c r="E1517" s="26"/>
      <c r="F1517" s="27"/>
    </row>
    <row r="1518" spans="1:6">
      <c r="A1518" s="29"/>
      <c r="B1518" s="25" t="s">
        <v>1</v>
      </c>
      <c r="C1518" s="11"/>
      <c r="D1518" s="123"/>
      <c r="E1518" s="26"/>
      <c r="F1518" s="27"/>
    </row>
    <row r="1519" spans="1:6">
      <c r="A1519" s="21"/>
      <c r="B1519" s="39"/>
      <c r="C1519" s="40"/>
      <c r="D1519" s="128"/>
      <c r="E1519" s="42"/>
      <c r="F1519" s="24"/>
    </row>
    <row r="1520" spans="1:6">
      <c r="A1520" s="15" t="s">
        <v>1</v>
      </c>
      <c r="B1520" s="43" t="s">
        <v>29</v>
      </c>
      <c r="C1520" s="17" t="s">
        <v>1</v>
      </c>
      <c r="D1520" s="125"/>
      <c r="E1520" s="44" t="s">
        <v>18</v>
      </c>
      <c r="F1520" s="38"/>
    </row>
    <row r="1521" spans="1:6">
      <c r="A1521" s="9" t="s">
        <v>1</v>
      </c>
      <c r="B1521" s="45" t="s">
        <v>1</v>
      </c>
      <c r="C1521" s="11" t="s">
        <v>1</v>
      </c>
      <c r="D1521" s="123"/>
      <c r="E1521" s="8" t="s">
        <v>1</v>
      </c>
      <c r="F1521" s="46"/>
    </row>
    <row r="1522" spans="1:6" ht="15.3" thickBot="1">
      <c r="A1522" s="275"/>
      <c r="B1522" s="102" t="s">
        <v>401</v>
      </c>
      <c r="C1522" s="202">
        <f>C1446+0.01</f>
        <v>4.1999999999999975</v>
      </c>
      <c r="D1522" s="12"/>
      <c r="F1522" s="14"/>
    </row>
    <row r="1523" spans="1:6">
      <c r="A1523" s="167"/>
      <c r="B1523" s="168"/>
      <c r="C1523" s="169"/>
      <c r="D1523" s="402"/>
      <c r="E1523" s="277"/>
      <c r="F1523" s="278"/>
    </row>
    <row r="1524" spans="1:6">
      <c r="A1524" s="73"/>
      <c r="B1524" s="10" t="s">
        <v>46</v>
      </c>
      <c r="C1524" s="11"/>
      <c r="D1524" s="129"/>
      <c r="E1524" s="13"/>
      <c r="F1524" s="397"/>
    </row>
    <row r="1525" spans="1:6">
      <c r="A1525" s="280"/>
      <c r="B1525" s="16"/>
      <c r="C1525" s="17"/>
      <c r="D1525" s="60"/>
      <c r="E1525" s="19"/>
      <c r="F1525" s="281"/>
    </row>
    <row r="1526" spans="1:6">
      <c r="A1526" s="403"/>
      <c r="B1526" s="22"/>
      <c r="C1526" s="11"/>
      <c r="D1526" s="12"/>
      <c r="E1526" s="23"/>
      <c r="F1526" s="283"/>
    </row>
    <row r="1527" spans="1:6">
      <c r="A1527" s="285"/>
      <c r="B1527" s="68" t="s">
        <v>264</v>
      </c>
      <c r="C1527" s="11"/>
      <c r="D1527" s="12"/>
      <c r="E1527" s="26"/>
      <c r="F1527" s="284"/>
    </row>
    <row r="1528" spans="1:6">
      <c r="A1528" s="285"/>
      <c r="B1528" s="56"/>
      <c r="C1528" s="11"/>
      <c r="D1528" s="12"/>
      <c r="E1528" s="26"/>
      <c r="F1528" s="284"/>
    </row>
    <row r="1529" spans="1:6">
      <c r="A1529" s="285" t="s">
        <v>2</v>
      </c>
      <c r="B1529" s="25" t="s">
        <v>265</v>
      </c>
      <c r="C1529" s="11"/>
      <c r="D1529" s="12"/>
      <c r="E1529" s="26"/>
      <c r="F1529" s="284"/>
    </row>
    <row r="1530" spans="1:6">
      <c r="A1530" s="285"/>
      <c r="B1530" s="130" t="s">
        <v>266</v>
      </c>
      <c r="C1530" s="11"/>
      <c r="D1530" s="12"/>
      <c r="E1530" s="26"/>
      <c r="F1530" s="284"/>
    </row>
    <row r="1531" spans="1:6">
      <c r="A1531" s="285"/>
      <c r="B1531" s="25" t="s">
        <v>267</v>
      </c>
      <c r="C1531" s="11"/>
      <c r="D1531" s="12"/>
      <c r="E1531" s="26"/>
      <c r="F1531" s="284"/>
    </row>
    <row r="1532" spans="1:6">
      <c r="A1532" s="285"/>
      <c r="B1532" s="130" t="s">
        <v>268</v>
      </c>
      <c r="C1532" s="11"/>
      <c r="D1532" s="12"/>
      <c r="E1532" s="26"/>
      <c r="F1532" s="284"/>
    </row>
    <row r="1533" spans="1:6">
      <c r="A1533" s="285"/>
      <c r="B1533" s="55" t="s">
        <v>269</v>
      </c>
      <c r="C1533" s="11">
        <v>8</v>
      </c>
      <c r="D1533" s="12" t="s">
        <v>32</v>
      </c>
      <c r="E1533" s="26"/>
      <c r="F1533" s="284"/>
    </row>
    <row r="1534" spans="1:6">
      <c r="A1534" s="285"/>
      <c r="B1534" s="55"/>
      <c r="C1534" s="11"/>
      <c r="D1534" s="12"/>
      <c r="E1534" s="26"/>
      <c r="F1534" s="284"/>
    </row>
    <row r="1535" spans="1:6">
      <c r="A1535" s="285" t="s">
        <v>6</v>
      </c>
      <c r="B1535" s="55" t="s">
        <v>270</v>
      </c>
      <c r="C1535" s="11"/>
      <c r="D1535" s="12"/>
      <c r="E1535" s="26"/>
      <c r="F1535" s="284"/>
    </row>
    <row r="1536" spans="1:6">
      <c r="A1536" s="285"/>
      <c r="B1536" s="55" t="s">
        <v>271</v>
      </c>
      <c r="C1536" s="11"/>
      <c r="D1536" s="12"/>
      <c r="E1536" s="26"/>
      <c r="F1536" s="284"/>
    </row>
    <row r="1537" spans="1:6">
      <c r="A1537" s="285"/>
      <c r="B1537" s="55" t="s">
        <v>272</v>
      </c>
      <c r="C1537" s="11"/>
      <c r="D1537" s="12"/>
      <c r="E1537" s="26"/>
      <c r="F1537" s="284"/>
    </row>
    <row r="1538" spans="1:6">
      <c r="A1538" s="285"/>
      <c r="B1538" s="55" t="s">
        <v>273</v>
      </c>
      <c r="C1538" s="11"/>
      <c r="D1538" s="12"/>
      <c r="E1538" s="26"/>
      <c r="F1538" s="284"/>
    </row>
    <row r="1539" spans="1:6">
      <c r="A1539" s="285"/>
      <c r="B1539" s="55" t="s">
        <v>274</v>
      </c>
      <c r="C1539" s="11">
        <v>6</v>
      </c>
      <c r="D1539" s="12" t="s">
        <v>32</v>
      </c>
      <c r="E1539" s="26"/>
      <c r="F1539" s="284"/>
    </row>
    <row r="1540" spans="1:6">
      <c r="A1540" s="285"/>
      <c r="B1540" s="823"/>
      <c r="C1540" s="11"/>
      <c r="D1540" s="12"/>
      <c r="E1540" s="26"/>
      <c r="F1540" s="284"/>
    </row>
    <row r="1541" spans="1:6">
      <c r="A1541" s="285" t="s">
        <v>7</v>
      </c>
      <c r="B1541" s="30" t="s">
        <v>1951</v>
      </c>
      <c r="C1541" s="11"/>
      <c r="D1541" s="11"/>
      <c r="E1541" s="26"/>
      <c r="F1541" s="284"/>
    </row>
    <row r="1542" spans="1:6">
      <c r="A1542" s="285"/>
      <c r="B1542" s="30" t="s">
        <v>1952</v>
      </c>
      <c r="C1542" s="11"/>
      <c r="D1542" s="11"/>
      <c r="E1542" s="26"/>
      <c r="F1542" s="284"/>
    </row>
    <row r="1543" spans="1:6">
      <c r="A1543" s="285"/>
      <c r="B1543" s="30" t="s">
        <v>1953</v>
      </c>
      <c r="C1543" s="11">
        <v>3</v>
      </c>
      <c r="D1543" s="11" t="s">
        <v>32</v>
      </c>
      <c r="E1543" s="26"/>
      <c r="F1543" s="284"/>
    </row>
    <row r="1544" spans="1:6">
      <c r="A1544" s="285"/>
      <c r="B1544" s="55"/>
      <c r="C1544" s="11"/>
      <c r="D1544" s="12"/>
      <c r="E1544" s="26"/>
      <c r="F1544" s="284"/>
    </row>
    <row r="1545" spans="1:6">
      <c r="A1545" s="834" t="s">
        <v>8</v>
      </c>
      <c r="B1545" s="245" t="s">
        <v>275</v>
      </c>
      <c r="C1545" s="70">
        <v>4</v>
      </c>
      <c r="D1545" s="78" t="s">
        <v>32</v>
      </c>
      <c r="E1545" s="26"/>
      <c r="F1545" s="284"/>
    </row>
    <row r="1546" spans="1:6">
      <c r="A1546" s="285"/>
      <c r="B1546" s="55"/>
      <c r="C1546" s="11"/>
      <c r="D1546" s="12"/>
      <c r="E1546" s="26"/>
      <c r="F1546" s="284"/>
    </row>
    <row r="1547" spans="1:6">
      <c r="A1547" s="73" t="s">
        <v>10</v>
      </c>
      <c r="B1547" s="272" t="s">
        <v>544</v>
      </c>
      <c r="C1547" s="11"/>
      <c r="D1547" s="12"/>
      <c r="E1547" s="26"/>
      <c r="F1547" s="284"/>
    </row>
    <row r="1548" spans="1:6">
      <c r="A1548" s="73"/>
      <c r="B1548" s="272" t="s">
        <v>545</v>
      </c>
      <c r="C1548" s="11"/>
      <c r="D1548" s="12"/>
      <c r="E1548" s="26"/>
      <c r="F1548" s="284"/>
    </row>
    <row r="1549" spans="1:6">
      <c r="A1549" s="73"/>
      <c r="B1549" s="272" t="s">
        <v>546</v>
      </c>
      <c r="C1549" s="11">
        <v>6</v>
      </c>
      <c r="D1549" s="12" t="s">
        <v>32</v>
      </c>
      <c r="E1549" s="26"/>
      <c r="F1549" s="284"/>
    </row>
    <row r="1550" spans="1:6">
      <c r="A1550" s="73"/>
      <c r="B1550" s="30"/>
      <c r="C1550" s="165"/>
      <c r="D1550" s="123"/>
      <c r="E1550" s="26"/>
      <c r="F1550" s="284"/>
    </row>
    <row r="1551" spans="1:6">
      <c r="A1551" s="73"/>
      <c r="B1551" s="30" t="s">
        <v>276</v>
      </c>
      <c r="C1551" s="165"/>
      <c r="D1551" s="12"/>
      <c r="E1551" s="26"/>
      <c r="F1551" s="284"/>
    </row>
    <row r="1552" spans="1:6">
      <c r="A1552" s="73"/>
      <c r="B1552" s="30"/>
      <c r="C1552" s="165"/>
      <c r="D1552" s="12"/>
      <c r="E1552" s="26"/>
      <c r="F1552" s="284"/>
    </row>
    <row r="1553" spans="1:6">
      <c r="A1553" s="73"/>
      <c r="B1553" s="30" t="s">
        <v>277</v>
      </c>
      <c r="C1553" s="165"/>
      <c r="D1553" s="12"/>
      <c r="E1553" s="26"/>
      <c r="F1553" s="284"/>
    </row>
    <row r="1554" spans="1:6">
      <c r="A1554" s="73"/>
      <c r="B1554" s="164"/>
      <c r="C1554" s="165"/>
      <c r="D1554" s="12"/>
      <c r="E1554" s="26"/>
      <c r="F1554" s="284"/>
    </row>
    <row r="1555" spans="1:6">
      <c r="A1555" s="285" t="s">
        <v>14</v>
      </c>
      <c r="B1555" s="33" t="s">
        <v>278</v>
      </c>
      <c r="C1555" s="165">
        <v>8</v>
      </c>
      <c r="D1555" s="12" t="s">
        <v>32</v>
      </c>
      <c r="E1555" s="26"/>
      <c r="F1555" s="284"/>
    </row>
    <row r="1556" spans="1:6">
      <c r="A1556" s="285"/>
      <c r="B1556" s="33"/>
      <c r="C1556" s="165"/>
      <c r="D1556" s="12"/>
      <c r="E1556" s="26"/>
      <c r="F1556" s="284"/>
    </row>
    <row r="1557" spans="1:6">
      <c r="A1557" s="285" t="s">
        <v>16</v>
      </c>
      <c r="B1557" s="33" t="s">
        <v>279</v>
      </c>
      <c r="C1557" s="165">
        <v>17</v>
      </c>
      <c r="D1557" s="12" t="s">
        <v>32</v>
      </c>
      <c r="E1557" s="26"/>
      <c r="F1557" s="284"/>
    </row>
    <row r="1558" spans="1:6">
      <c r="A1558" s="285"/>
      <c r="B1558" s="33"/>
      <c r="C1558" s="165"/>
      <c r="D1558" s="12"/>
      <c r="E1558" s="26"/>
      <c r="F1558" s="284"/>
    </row>
    <row r="1559" spans="1:6">
      <c r="A1559" s="285"/>
      <c r="B1559" s="25" t="s">
        <v>280</v>
      </c>
      <c r="C1559" s="11"/>
      <c r="D1559" s="12"/>
      <c r="E1559" s="26"/>
      <c r="F1559" s="284"/>
    </row>
    <row r="1560" spans="1:6">
      <c r="A1560" s="285"/>
      <c r="B1560" s="25"/>
      <c r="C1560" s="11"/>
      <c r="D1560" s="12"/>
      <c r="E1560" s="26"/>
      <c r="F1560" s="284"/>
    </row>
    <row r="1561" spans="1:6">
      <c r="A1561" s="285" t="s">
        <v>24</v>
      </c>
      <c r="B1561" s="25" t="s">
        <v>281</v>
      </c>
      <c r="C1561" s="11"/>
      <c r="D1561" s="12"/>
      <c r="E1561" s="26"/>
      <c r="F1561" s="284"/>
    </row>
    <row r="1562" spans="1:6">
      <c r="A1562" s="285"/>
      <c r="B1562" s="25" t="s">
        <v>282</v>
      </c>
      <c r="C1562" s="11"/>
      <c r="D1562" s="12"/>
      <c r="E1562" s="26"/>
      <c r="F1562" s="284"/>
    </row>
    <row r="1563" spans="1:6">
      <c r="A1563" s="285"/>
      <c r="B1563" s="25" t="s">
        <v>283</v>
      </c>
      <c r="C1563" s="11">
        <v>6</v>
      </c>
      <c r="D1563" s="12" t="s">
        <v>32</v>
      </c>
      <c r="E1563" s="26"/>
      <c r="F1563" s="284"/>
    </row>
    <row r="1564" spans="1:6">
      <c r="A1564" s="285"/>
      <c r="B1564" s="25"/>
      <c r="C1564" s="11"/>
      <c r="D1564" s="12"/>
      <c r="E1564" s="26"/>
      <c r="F1564" s="284"/>
    </row>
    <row r="1565" spans="1:6">
      <c r="A1565" s="285" t="s">
        <v>31</v>
      </c>
      <c r="B1565" s="25" t="s">
        <v>284</v>
      </c>
      <c r="C1565" s="11">
        <v>6</v>
      </c>
      <c r="D1565" s="12" t="s">
        <v>32</v>
      </c>
      <c r="E1565" s="26"/>
      <c r="F1565" s="284"/>
    </row>
    <row r="1566" spans="1:6">
      <c r="A1566" s="285"/>
      <c r="B1566" s="25"/>
      <c r="C1566" s="11"/>
      <c r="D1566" s="12"/>
      <c r="E1566" s="26"/>
      <c r="F1566" s="284"/>
    </row>
    <row r="1567" spans="1:6">
      <c r="A1567" s="285"/>
      <c r="B1567" s="28" t="s">
        <v>285</v>
      </c>
      <c r="C1567" s="11"/>
      <c r="D1567" s="12"/>
      <c r="E1567" s="26"/>
      <c r="F1567" s="284"/>
    </row>
    <row r="1568" spans="1:6">
      <c r="A1568" s="285"/>
      <c r="B1568" s="25"/>
      <c r="C1568" s="11"/>
      <c r="D1568" s="12"/>
      <c r="E1568" s="26"/>
      <c r="F1568" s="284"/>
    </row>
    <row r="1569" spans="1:6">
      <c r="A1569" s="285" t="s">
        <v>34</v>
      </c>
      <c r="B1569" s="25" t="s">
        <v>286</v>
      </c>
      <c r="C1569" s="11" t="s">
        <v>47</v>
      </c>
      <c r="D1569" s="12"/>
      <c r="E1569" s="26"/>
      <c r="F1569" s="284"/>
    </row>
    <row r="1570" spans="1:6">
      <c r="A1570" s="285"/>
      <c r="B1570" s="25"/>
      <c r="C1570" s="11"/>
      <c r="D1570" s="12"/>
      <c r="E1570" s="26"/>
      <c r="F1570" s="284"/>
    </row>
    <row r="1571" spans="1:6">
      <c r="A1571" s="285"/>
      <c r="B1571" s="273" t="s">
        <v>551</v>
      </c>
      <c r="C1571" s="11"/>
      <c r="D1571" s="12"/>
      <c r="E1571" s="26"/>
      <c r="F1571" s="284"/>
    </row>
    <row r="1572" spans="1:6">
      <c r="A1572" s="285"/>
      <c r="B1572" s="273"/>
      <c r="C1572" s="11"/>
      <c r="D1572" s="12"/>
      <c r="E1572" s="26"/>
      <c r="F1572" s="284"/>
    </row>
    <row r="1573" spans="1:6">
      <c r="A1573" s="285" t="s">
        <v>35</v>
      </c>
      <c r="B1573" s="273" t="s">
        <v>547</v>
      </c>
      <c r="C1573" s="11"/>
      <c r="D1573" s="12"/>
      <c r="E1573" s="26"/>
      <c r="F1573" s="284"/>
    </row>
    <row r="1574" spans="1:6">
      <c r="A1574" s="285"/>
      <c r="B1574" s="273" t="s">
        <v>548</v>
      </c>
      <c r="C1574" s="11"/>
      <c r="D1574" s="12"/>
      <c r="E1574" s="26"/>
      <c r="F1574" s="284"/>
    </row>
    <row r="1575" spans="1:6">
      <c r="A1575" s="285"/>
      <c r="B1575" s="273" t="s">
        <v>549</v>
      </c>
      <c r="C1575" s="11"/>
      <c r="D1575" s="12"/>
      <c r="E1575" s="26"/>
      <c r="F1575" s="284"/>
    </row>
    <row r="1576" spans="1:6">
      <c r="A1576" s="285"/>
      <c r="B1576" s="273" t="s">
        <v>550</v>
      </c>
      <c r="C1576" s="11">
        <v>8</v>
      </c>
      <c r="D1576" s="12" t="s">
        <v>32</v>
      </c>
      <c r="E1576" s="26"/>
      <c r="F1576" s="284"/>
    </row>
    <row r="1577" spans="1:6">
      <c r="A1577" s="285"/>
      <c r="B1577" s="25"/>
      <c r="C1577" s="11"/>
      <c r="D1577" s="12"/>
      <c r="E1577" s="26"/>
      <c r="F1577" s="284"/>
    </row>
    <row r="1578" spans="1:6">
      <c r="A1578" s="285"/>
      <c r="B1578" s="25"/>
      <c r="C1578" s="11"/>
      <c r="D1578" s="12"/>
      <c r="E1578" s="26"/>
      <c r="F1578" s="284"/>
    </row>
    <row r="1579" spans="1:6">
      <c r="A1579" s="285"/>
      <c r="B1579" s="25"/>
      <c r="C1579" s="11"/>
      <c r="D1579" s="12"/>
      <c r="E1579" s="26"/>
      <c r="F1579" s="284"/>
    </row>
    <row r="1580" spans="1:6">
      <c r="A1580" s="285"/>
      <c r="B1580" s="25"/>
      <c r="C1580" s="11"/>
      <c r="D1580" s="12"/>
      <c r="E1580" s="26"/>
      <c r="F1580" s="284"/>
    </row>
    <row r="1581" spans="1:6">
      <c r="A1581" s="285"/>
      <c r="B1581" s="25"/>
      <c r="C1581" s="11"/>
      <c r="D1581" s="12"/>
      <c r="E1581" s="26"/>
      <c r="F1581" s="284"/>
    </row>
    <row r="1582" spans="1:6">
      <c r="A1582" s="285"/>
      <c r="B1582" s="25"/>
      <c r="C1582" s="11"/>
      <c r="D1582" s="12"/>
      <c r="E1582" s="26"/>
      <c r="F1582" s="284"/>
    </row>
    <row r="1583" spans="1:6">
      <c r="A1583" s="285"/>
      <c r="B1583" s="25"/>
      <c r="C1583" s="11"/>
      <c r="D1583" s="12"/>
      <c r="E1583" s="26"/>
      <c r="F1583" s="284"/>
    </row>
    <row r="1584" spans="1:6">
      <c r="A1584" s="285"/>
      <c r="B1584" s="25"/>
      <c r="C1584" s="11"/>
      <c r="D1584" s="12"/>
      <c r="E1584" s="26"/>
      <c r="F1584" s="284"/>
    </row>
    <row r="1585" spans="1:6">
      <c r="A1585" s="285"/>
      <c r="B1585" s="25"/>
      <c r="C1585" s="11"/>
      <c r="D1585" s="12"/>
      <c r="E1585" s="26"/>
      <c r="F1585" s="284"/>
    </row>
    <row r="1586" spans="1:6">
      <c r="A1586" s="285"/>
      <c r="B1586" s="25"/>
      <c r="C1586" s="11"/>
      <c r="D1586" s="12"/>
      <c r="E1586" s="26"/>
      <c r="F1586" s="284"/>
    </row>
    <row r="1587" spans="1:6">
      <c r="A1587" s="285"/>
      <c r="B1587" s="25"/>
      <c r="C1587" s="11"/>
      <c r="D1587" s="12"/>
      <c r="E1587" s="26"/>
      <c r="F1587" s="284"/>
    </row>
    <row r="1588" spans="1:6">
      <c r="A1588" s="285"/>
      <c r="B1588" s="25"/>
      <c r="C1588" s="11"/>
      <c r="D1588" s="12"/>
      <c r="E1588" s="26"/>
      <c r="F1588" s="284"/>
    </row>
    <row r="1589" spans="1:6">
      <c r="A1589" s="285"/>
      <c r="B1589" s="25"/>
      <c r="C1589" s="11"/>
      <c r="D1589" s="12"/>
      <c r="E1589" s="26"/>
      <c r="F1589" s="284"/>
    </row>
    <row r="1590" spans="1:6">
      <c r="A1590" s="285"/>
      <c r="B1590" s="25"/>
      <c r="C1590" s="11"/>
      <c r="D1590" s="12"/>
      <c r="E1590" s="26"/>
      <c r="F1590" s="284"/>
    </row>
    <row r="1591" spans="1:6">
      <c r="A1591" s="285"/>
      <c r="B1591" s="25"/>
      <c r="C1591" s="11"/>
      <c r="D1591" s="12"/>
      <c r="E1591" s="26"/>
      <c r="F1591" s="284"/>
    </row>
    <row r="1592" spans="1:6">
      <c r="A1592" s="285"/>
      <c r="B1592" s="25"/>
      <c r="C1592" s="11"/>
      <c r="D1592" s="12"/>
      <c r="E1592" s="26"/>
      <c r="F1592" s="284"/>
    </row>
    <row r="1593" spans="1:6">
      <c r="A1593" s="285"/>
      <c r="B1593" s="25"/>
      <c r="C1593" s="11"/>
      <c r="D1593" s="12"/>
      <c r="E1593" s="26"/>
      <c r="F1593" s="284"/>
    </row>
    <row r="1594" spans="1:6">
      <c r="A1594" s="285"/>
      <c r="B1594" s="25"/>
      <c r="C1594" s="11"/>
      <c r="D1594" s="12"/>
      <c r="E1594" s="26"/>
      <c r="F1594" s="284"/>
    </row>
    <row r="1595" spans="1:6">
      <c r="A1595" s="282"/>
      <c r="B1595" s="39"/>
      <c r="C1595" s="40"/>
      <c r="D1595" s="41"/>
      <c r="E1595" s="42"/>
      <c r="F1595" s="283"/>
    </row>
    <row r="1596" spans="1:6">
      <c r="A1596" s="280" t="s">
        <v>1</v>
      </c>
      <c r="B1596" s="43" t="s">
        <v>29</v>
      </c>
      <c r="C1596" s="17" t="s">
        <v>1</v>
      </c>
      <c r="D1596" s="18"/>
      <c r="E1596" s="44" t="s">
        <v>18</v>
      </c>
      <c r="F1596" s="286"/>
    </row>
    <row r="1597" spans="1:6">
      <c r="A1597" s="73" t="s">
        <v>1</v>
      </c>
      <c r="B1597" s="45" t="s">
        <v>1</v>
      </c>
      <c r="C1597" s="11" t="s">
        <v>1</v>
      </c>
      <c r="D1597" s="12"/>
      <c r="E1597" s="8" t="s">
        <v>1</v>
      </c>
      <c r="F1597" s="287"/>
    </row>
    <row r="1598" spans="1:6" ht="15.3" thickBot="1">
      <c r="A1598" s="288"/>
      <c r="B1598" s="289" t="s">
        <v>401</v>
      </c>
      <c r="C1598" s="290">
        <f>C1522+0.01</f>
        <v>4.2099999999999973</v>
      </c>
      <c r="D1598" s="291"/>
      <c r="E1598" s="292"/>
      <c r="F1598" s="293"/>
    </row>
    <row r="1599" spans="1:6">
      <c r="A1599" s="167"/>
      <c r="B1599" s="404"/>
      <c r="C1599" s="169"/>
      <c r="D1599" s="276"/>
      <c r="E1599" s="405"/>
      <c r="F1599" s="406"/>
    </row>
    <row r="1600" spans="1:6">
      <c r="A1600" s="73"/>
      <c r="B1600" s="10" t="s">
        <v>48</v>
      </c>
      <c r="C1600" s="11"/>
      <c r="D1600" s="12"/>
      <c r="E1600" s="62"/>
      <c r="F1600" s="279"/>
    </row>
    <row r="1601" spans="1:6">
      <c r="A1601" s="280"/>
      <c r="B1601" s="124" t="s">
        <v>49</v>
      </c>
      <c r="C1601" s="17"/>
      <c r="D1601" s="18"/>
      <c r="E1601" s="19" t="s">
        <v>1</v>
      </c>
      <c r="F1601" s="281"/>
    </row>
    <row r="1602" spans="1:6">
      <c r="A1602" s="282"/>
      <c r="B1602" s="22"/>
      <c r="C1602" s="11"/>
      <c r="D1602" s="12"/>
      <c r="E1602" s="23"/>
      <c r="F1602" s="283"/>
    </row>
    <row r="1603" spans="1:6">
      <c r="A1603" s="285"/>
      <c r="B1603" s="25" t="s">
        <v>50</v>
      </c>
      <c r="C1603" s="131"/>
      <c r="D1603" s="132"/>
      <c r="E1603" s="26"/>
      <c r="F1603" s="284"/>
    </row>
    <row r="1604" spans="1:6">
      <c r="A1604" s="285"/>
      <c r="B1604" s="25" t="s">
        <v>287</v>
      </c>
      <c r="C1604" s="11"/>
      <c r="D1604" s="12"/>
      <c r="E1604" s="26"/>
      <c r="F1604" s="284"/>
    </row>
    <row r="1605" spans="1:6">
      <c r="A1605" s="285"/>
      <c r="B1605" s="25"/>
      <c r="C1605" s="34"/>
      <c r="D1605" s="129"/>
      <c r="E1605" s="26"/>
      <c r="F1605" s="284"/>
    </row>
    <row r="1606" spans="1:6">
      <c r="A1606" s="285"/>
      <c r="B1606" s="25" t="s">
        <v>288</v>
      </c>
      <c r="C1606" s="11"/>
      <c r="D1606" s="12"/>
      <c r="E1606" s="26"/>
      <c r="F1606" s="284"/>
    </row>
    <row r="1607" spans="1:6">
      <c r="A1607" s="285"/>
      <c r="B1607" s="25"/>
      <c r="C1607" s="34"/>
      <c r="D1607" s="129"/>
      <c r="E1607" s="26"/>
      <c r="F1607" s="284"/>
    </row>
    <row r="1608" spans="1:6">
      <c r="A1608" s="285"/>
      <c r="B1608" s="25" t="s">
        <v>51</v>
      </c>
      <c r="C1608" s="11"/>
      <c r="D1608" s="12"/>
      <c r="E1608" s="26"/>
      <c r="F1608" s="284"/>
    </row>
    <row r="1609" spans="1:6">
      <c r="A1609" s="285"/>
      <c r="B1609" s="25"/>
      <c r="C1609" s="34"/>
      <c r="D1609" s="129"/>
      <c r="E1609" s="26"/>
      <c r="F1609" s="284"/>
    </row>
    <row r="1610" spans="1:6">
      <c r="A1610" s="285"/>
      <c r="B1610" s="25" t="s">
        <v>52</v>
      </c>
      <c r="C1610" s="11"/>
      <c r="D1610" s="12"/>
      <c r="E1610" s="26"/>
      <c r="F1610" s="284"/>
    </row>
    <row r="1611" spans="1:6">
      <c r="A1611" s="285"/>
      <c r="B1611" s="25"/>
      <c r="C1611" s="34"/>
      <c r="D1611" s="129"/>
      <c r="E1611" s="26"/>
      <c r="F1611" s="284"/>
    </row>
    <row r="1612" spans="1:6">
      <c r="A1612" s="285"/>
      <c r="B1612" s="25" t="s">
        <v>53</v>
      </c>
      <c r="C1612" s="11"/>
      <c r="D1612" s="12"/>
      <c r="E1612" s="26"/>
      <c r="F1612" s="284"/>
    </row>
    <row r="1613" spans="1:6">
      <c r="A1613" s="285"/>
      <c r="B1613" s="25" t="s">
        <v>54</v>
      </c>
      <c r="C1613" s="34"/>
      <c r="D1613" s="129"/>
      <c r="E1613" s="26"/>
      <c r="F1613" s="284"/>
    </row>
    <row r="1614" spans="1:6">
      <c r="A1614" s="285"/>
      <c r="B1614" s="25"/>
      <c r="C1614" s="11"/>
      <c r="D1614" s="12"/>
      <c r="E1614" s="26"/>
      <c r="F1614" s="284"/>
    </row>
    <row r="1615" spans="1:6">
      <c r="A1615" s="285"/>
      <c r="B1615" s="25" t="s">
        <v>55</v>
      </c>
      <c r="C1615" s="34"/>
      <c r="D1615" s="129"/>
      <c r="E1615" s="26"/>
      <c r="F1615" s="284"/>
    </row>
    <row r="1616" spans="1:6">
      <c r="A1616" s="285"/>
      <c r="B1616" s="25"/>
      <c r="C1616" s="11"/>
      <c r="D1616" s="12"/>
      <c r="E1616" s="26"/>
      <c r="F1616" s="284"/>
    </row>
    <row r="1617" spans="1:6">
      <c r="A1617" s="285"/>
      <c r="B1617" s="25" t="s">
        <v>56</v>
      </c>
      <c r="C1617" s="34"/>
      <c r="D1617" s="129"/>
      <c r="E1617" s="26"/>
      <c r="F1617" s="284"/>
    </row>
    <row r="1618" spans="1:6">
      <c r="A1618" s="285"/>
      <c r="B1618" s="25" t="s">
        <v>57</v>
      </c>
      <c r="C1618" s="11"/>
      <c r="D1618" s="12"/>
      <c r="E1618" s="26"/>
      <c r="F1618" s="284"/>
    </row>
    <row r="1619" spans="1:6">
      <c r="A1619" s="285"/>
      <c r="B1619" s="25"/>
      <c r="C1619" s="34"/>
      <c r="D1619" s="129"/>
      <c r="E1619" s="26"/>
      <c r="F1619" s="284"/>
    </row>
    <row r="1620" spans="1:6">
      <c r="A1620" s="285" t="s">
        <v>2</v>
      </c>
      <c r="B1620" s="55" t="s">
        <v>289</v>
      </c>
      <c r="C1620" s="11">
        <v>10</v>
      </c>
      <c r="D1620" s="12" t="s">
        <v>25</v>
      </c>
      <c r="E1620" s="26"/>
      <c r="F1620" s="284"/>
    </row>
    <row r="1621" spans="1:6">
      <c r="A1621" s="285"/>
      <c r="B1621" s="55"/>
      <c r="C1621" s="11"/>
      <c r="D1621" s="12"/>
      <c r="E1621" s="26"/>
      <c r="F1621" s="284"/>
    </row>
    <row r="1622" spans="1:6">
      <c r="A1622" s="285" t="s">
        <v>6</v>
      </c>
      <c r="B1622" s="55" t="s">
        <v>290</v>
      </c>
      <c r="C1622" s="11">
        <v>20</v>
      </c>
      <c r="D1622" s="12" t="s">
        <v>25</v>
      </c>
      <c r="E1622" s="26"/>
      <c r="F1622" s="284"/>
    </row>
    <row r="1623" spans="1:6">
      <c r="A1623" s="285"/>
      <c r="B1623" s="55"/>
      <c r="C1623" s="11"/>
      <c r="D1623" s="12"/>
      <c r="E1623" s="26"/>
      <c r="F1623" s="284"/>
    </row>
    <row r="1624" spans="1:6">
      <c r="A1624" s="285" t="s">
        <v>7</v>
      </c>
      <c r="B1624" s="55" t="s">
        <v>95</v>
      </c>
      <c r="C1624" s="11">
        <v>5</v>
      </c>
      <c r="D1624" s="12" t="s">
        <v>25</v>
      </c>
      <c r="E1624" s="26"/>
      <c r="F1624" s="284"/>
    </row>
    <row r="1625" spans="1:6">
      <c r="A1625" s="285"/>
      <c r="B1625" s="55"/>
      <c r="C1625" s="11"/>
      <c r="D1625" s="12"/>
      <c r="E1625" s="26"/>
      <c r="F1625" s="284"/>
    </row>
    <row r="1626" spans="1:6">
      <c r="A1626" s="285" t="s">
        <v>8</v>
      </c>
      <c r="B1626" s="55" t="s">
        <v>58</v>
      </c>
      <c r="C1626" s="11">
        <v>10</v>
      </c>
      <c r="D1626" s="12" t="s">
        <v>25</v>
      </c>
      <c r="E1626" s="26"/>
      <c r="F1626" s="284"/>
    </row>
    <row r="1627" spans="1:6">
      <c r="A1627" s="285"/>
      <c r="B1627" s="55"/>
      <c r="C1627" s="11"/>
      <c r="D1627" s="12"/>
      <c r="E1627" s="26"/>
      <c r="F1627" s="284"/>
    </row>
    <row r="1628" spans="1:6">
      <c r="A1628" s="285" t="s">
        <v>10</v>
      </c>
      <c r="B1628" s="55" t="s">
        <v>291</v>
      </c>
      <c r="C1628" s="11">
        <v>5</v>
      </c>
      <c r="D1628" s="12" t="s">
        <v>25</v>
      </c>
      <c r="E1628" s="26"/>
      <c r="F1628" s="284"/>
    </row>
    <row r="1629" spans="1:6">
      <c r="A1629" s="285"/>
      <c r="B1629" s="55"/>
      <c r="C1629" s="11"/>
      <c r="D1629" s="12"/>
      <c r="E1629" s="26"/>
      <c r="F1629" s="284"/>
    </row>
    <row r="1630" spans="1:6">
      <c r="A1630" s="285" t="s">
        <v>14</v>
      </c>
      <c r="B1630" s="55" t="s">
        <v>290</v>
      </c>
      <c r="C1630" s="11">
        <v>15</v>
      </c>
      <c r="D1630" s="12" t="s">
        <v>25</v>
      </c>
      <c r="E1630" s="26"/>
      <c r="F1630" s="284"/>
    </row>
    <row r="1631" spans="1:6">
      <c r="A1631" s="285"/>
      <c r="B1631" s="55"/>
      <c r="C1631" s="11"/>
      <c r="D1631" s="12"/>
      <c r="E1631" s="26"/>
      <c r="F1631" s="284"/>
    </row>
    <row r="1632" spans="1:6">
      <c r="A1632" s="285" t="s">
        <v>16</v>
      </c>
      <c r="B1632" s="55" t="s">
        <v>552</v>
      </c>
      <c r="C1632" s="11"/>
      <c r="D1632" s="12"/>
      <c r="E1632" s="26"/>
      <c r="F1632" s="284"/>
    </row>
    <row r="1633" spans="1:6">
      <c r="A1633" s="285"/>
      <c r="B1633" s="55" t="s">
        <v>292</v>
      </c>
      <c r="C1633" s="11">
        <v>14</v>
      </c>
      <c r="D1633" s="12" t="s">
        <v>32</v>
      </c>
      <c r="E1633" s="26"/>
      <c r="F1633" s="284"/>
    </row>
    <row r="1634" spans="1:6">
      <c r="A1634" s="285"/>
      <c r="B1634" s="55"/>
      <c r="C1634" s="11"/>
      <c r="D1634" s="12"/>
      <c r="E1634" s="26"/>
      <c r="F1634" s="284"/>
    </row>
    <row r="1635" spans="1:6">
      <c r="A1635" s="285" t="s">
        <v>24</v>
      </c>
      <c r="B1635" s="55" t="s">
        <v>293</v>
      </c>
      <c r="C1635" s="11">
        <v>7</v>
      </c>
      <c r="D1635" s="12" t="s">
        <v>32</v>
      </c>
      <c r="E1635" s="26"/>
      <c r="F1635" s="284"/>
    </row>
    <row r="1636" spans="1:6">
      <c r="A1636" s="285"/>
      <c r="B1636" s="55"/>
      <c r="C1636" s="11"/>
      <c r="D1636" s="12"/>
      <c r="E1636" s="26"/>
      <c r="F1636" s="284"/>
    </row>
    <row r="1637" spans="1:6">
      <c r="A1637" s="285" t="s">
        <v>31</v>
      </c>
      <c r="B1637" s="25" t="s">
        <v>294</v>
      </c>
      <c r="C1637" s="11">
        <v>6</v>
      </c>
      <c r="D1637" s="12" t="s">
        <v>32</v>
      </c>
      <c r="E1637" s="26"/>
      <c r="F1637" s="284"/>
    </row>
    <row r="1638" spans="1:6">
      <c r="A1638" s="285"/>
      <c r="B1638" s="25"/>
      <c r="C1638" s="11"/>
      <c r="D1638" s="123"/>
      <c r="E1638" s="26"/>
      <c r="F1638" s="284"/>
    </row>
    <row r="1639" spans="1:6">
      <c r="A1639" s="285" t="s">
        <v>34</v>
      </c>
      <c r="B1639" s="25" t="s">
        <v>295</v>
      </c>
      <c r="C1639" s="11"/>
      <c r="D1639" s="123"/>
      <c r="E1639" s="26"/>
      <c r="F1639" s="284"/>
    </row>
    <row r="1640" spans="1:6">
      <c r="A1640" s="285"/>
      <c r="B1640" s="55" t="s">
        <v>296</v>
      </c>
      <c r="C1640" s="11">
        <v>6</v>
      </c>
      <c r="D1640" s="12" t="s">
        <v>32</v>
      </c>
      <c r="E1640" s="26"/>
      <c r="F1640" s="284"/>
    </row>
    <row r="1641" spans="1:6">
      <c r="A1641" s="285"/>
      <c r="B1641" s="25"/>
      <c r="C1641" s="11"/>
      <c r="D1641" s="123"/>
      <c r="E1641" s="26"/>
      <c r="F1641" s="284"/>
    </row>
    <row r="1642" spans="1:6">
      <c r="A1642" s="285" t="s">
        <v>35</v>
      </c>
      <c r="B1642" s="25" t="s">
        <v>295</v>
      </c>
      <c r="C1642" s="11"/>
      <c r="D1642" s="123"/>
      <c r="E1642" s="26"/>
      <c r="F1642" s="284"/>
    </row>
    <row r="1643" spans="1:6">
      <c r="A1643" s="285"/>
      <c r="B1643" s="55" t="s">
        <v>292</v>
      </c>
      <c r="C1643" s="11">
        <v>6</v>
      </c>
      <c r="D1643" s="12" t="s">
        <v>32</v>
      </c>
      <c r="E1643" s="26"/>
      <c r="F1643" s="284"/>
    </row>
    <row r="1644" spans="1:6">
      <c r="A1644" s="285"/>
      <c r="B1644" s="25"/>
      <c r="C1644" s="11"/>
      <c r="D1644" s="12"/>
      <c r="E1644" s="26"/>
      <c r="F1644" s="284"/>
    </row>
    <row r="1645" spans="1:6">
      <c r="A1645" s="285" t="s">
        <v>37</v>
      </c>
      <c r="B1645" s="25" t="s">
        <v>298</v>
      </c>
      <c r="C1645" s="11"/>
      <c r="D1645" s="123"/>
      <c r="E1645" s="26"/>
      <c r="F1645" s="284"/>
    </row>
    <row r="1646" spans="1:6">
      <c r="A1646" s="285"/>
      <c r="B1646" s="25" t="s">
        <v>299</v>
      </c>
      <c r="C1646" s="11">
        <v>6</v>
      </c>
      <c r="D1646" s="12" t="s">
        <v>32</v>
      </c>
      <c r="E1646" s="26"/>
      <c r="F1646" s="284"/>
    </row>
    <row r="1647" spans="1:6">
      <c r="A1647" s="285"/>
      <c r="B1647" s="25"/>
      <c r="C1647" s="11"/>
      <c r="D1647" s="123"/>
      <c r="E1647" s="26"/>
      <c r="F1647" s="284"/>
    </row>
    <row r="1648" spans="1:6">
      <c r="A1648" s="285" t="s">
        <v>38</v>
      </c>
      <c r="B1648" s="25" t="s">
        <v>300</v>
      </c>
      <c r="C1648" s="11"/>
      <c r="D1648" s="123"/>
      <c r="E1648" s="26"/>
      <c r="F1648" s="284"/>
    </row>
    <row r="1649" spans="1:6">
      <c r="A1649" s="285"/>
      <c r="B1649" s="25" t="s">
        <v>301</v>
      </c>
      <c r="C1649" s="11">
        <v>6</v>
      </c>
      <c r="D1649" s="12" t="s">
        <v>32</v>
      </c>
      <c r="E1649" s="26"/>
      <c r="F1649" s="284"/>
    </row>
    <row r="1650" spans="1:6">
      <c r="A1650" s="73"/>
      <c r="B1650" s="246"/>
      <c r="C1650" s="165"/>
      <c r="D1650" s="12"/>
      <c r="E1650" s="274"/>
      <c r="F1650" s="396"/>
    </row>
    <row r="1651" spans="1:6">
      <c r="A1651" s="69"/>
      <c r="B1651" s="140" t="s">
        <v>302</v>
      </c>
      <c r="C1651" s="141"/>
      <c r="D1651" s="142"/>
      <c r="E1651" s="133"/>
      <c r="F1651" s="136"/>
    </row>
    <row r="1652" spans="1:6">
      <c r="A1652" s="69"/>
      <c r="B1652" s="77"/>
      <c r="C1652" s="70"/>
      <c r="D1652" s="143"/>
      <c r="E1652" s="133"/>
      <c r="F1652" s="136"/>
    </row>
    <row r="1653" spans="1:6">
      <c r="A1653" s="69" t="s">
        <v>39</v>
      </c>
      <c r="B1653" s="77" t="s">
        <v>303</v>
      </c>
      <c r="C1653" s="135"/>
      <c r="D1653" s="71"/>
      <c r="E1653" s="133"/>
      <c r="F1653" s="136"/>
    </row>
    <row r="1654" spans="1:6">
      <c r="A1654" s="69"/>
      <c r="B1654" s="77" t="s">
        <v>304</v>
      </c>
      <c r="C1654" s="70"/>
      <c r="D1654" s="143"/>
      <c r="E1654" s="133"/>
      <c r="F1654" s="136"/>
    </row>
    <row r="1655" spans="1:6">
      <c r="A1655" s="69"/>
      <c r="B1655" s="77" t="s">
        <v>305</v>
      </c>
      <c r="C1655" s="70">
        <v>4</v>
      </c>
      <c r="D1655" s="78" t="s">
        <v>32</v>
      </c>
      <c r="E1655" s="133"/>
      <c r="F1655" s="134"/>
    </row>
    <row r="1656" spans="1:6">
      <c r="A1656" s="69"/>
      <c r="B1656" s="77"/>
      <c r="C1656" s="135"/>
      <c r="D1656" s="71"/>
      <c r="E1656" s="133"/>
      <c r="F1656" s="136"/>
    </row>
    <row r="1657" spans="1:6">
      <c r="A1657" s="407"/>
      <c r="B1657" s="28" t="s">
        <v>306</v>
      </c>
      <c r="C1657" s="145"/>
      <c r="D1657" s="146"/>
      <c r="E1657" s="147"/>
      <c r="F1657" s="408"/>
    </row>
    <row r="1658" spans="1:6">
      <c r="A1658" s="285"/>
      <c r="B1658" s="25"/>
      <c r="C1658" s="34"/>
      <c r="D1658" s="129"/>
      <c r="E1658" s="26"/>
      <c r="F1658" s="397"/>
    </row>
    <row r="1659" spans="1:6">
      <c r="A1659" s="285" t="s">
        <v>96</v>
      </c>
      <c r="B1659" s="25" t="s">
        <v>307</v>
      </c>
      <c r="C1659" s="11"/>
      <c r="D1659" s="123"/>
      <c r="E1659" s="26"/>
      <c r="F1659" s="284"/>
    </row>
    <row r="1660" spans="1:6">
      <c r="A1660" s="285"/>
      <c r="B1660" s="25" t="s">
        <v>112</v>
      </c>
      <c r="C1660" s="34"/>
      <c r="D1660" s="129"/>
      <c r="E1660" s="26"/>
      <c r="F1660" s="284"/>
    </row>
    <row r="1661" spans="1:6">
      <c r="A1661" s="285"/>
      <c r="B1661" s="25" t="s">
        <v>113</v>
      </c>
      <c r="C1661" s="11">
        <v>4</v>
      </c>
      <c r="D1661" s="12" t="s">
        <v>32</v>
      </c>
      <c r="E1661" s="26"/>
      <c r="F1661" s="284"/>
    </row>
    <row r="1662" spans="1:6">
      <c r="A1662" s="285"/>
      <c r="B1662" s="25"/>
      <c r="C1662" s="34"/>
      <c r="D1662" s="129"/>
      <c r="E1662" s="26"/>
      <c r="F1662" s="284"/>
    </row>
    <row r="1663" spans="1:6">
      <c r="A1663" s="285"/>
      <c r="B1663" s="25" t="s">
        <v>308</v>
      </c>
      <c r="C1663" s="11"/>
      <c r="D1663" s="12"/>
      <c r="E1663" s="26"/>
      <c r="F1663" s="284"/>
    </row>
    <row r="1664" spans="1:6">
      <c r="A1664" s="285"/>
      <c r="B1664" s="25"/>
      <c r="C1664" s="11"/>
      <c r="D1664" s="12"/>
      <c r="E1664" s="26"/>
      <c r="F1664" s="284"/>
    </row>
    <row r="1665" spans="1:6">
      <c r="A1665" s="285" t="s">
        <v>109</v>
      </c>
      <c r="B1665" s="25" t="s">
        <v>61</v>
      </c>
      <c r="C1665" s="11"/>
      <c r="D1665" s="12"/>
      <c r="E1665" s="26"/>
      <c r="F1665" s="284"/>
    </row>
    <row r="1666" spans="1:6">
      <c r="A1666" s="285"/>
      <c r="B1666" s="25" t="s">
        <v>62</v>
      </c>
      <c r="C1666" s="11" t="s">
        <v>21</v>
      </c>
      <c r="D1666" s="12"/>
      <c r="E1666" s="26"/>
      <c r="F1666" s="284"/>
    </row>
    <row r="1667" spans="1:6">
      <c r="A1667" s="285"/>
      <c r="B1667" s="55"/>
      <c r="C1667" s="11"/>
      <c r="D1667" s="12"/>
      <c r="E1667" s="26"/>
      <c r="F1667" s="284"/>
    </row>
    <row r="1668" spans="1:6">
      <c r="A1668" s="285" t="s">
        <v>110</v>
      </c>
      <c r="B1668" s="55" t="s">
        <v>22</v>
      </c>
      <c r="C1668" s="11" t="s">
        <v>21</v>
      </c>
      <c r="D1668" s="12"/>
      <c r="E1668" s="26"/>
      <c r="F1668" s="284"/>
    </row>
    <row r="1669" spans="1:6">
      <c r="A1669" s="285"/>
      <c r="B1669" s="55"/>
      <c r="C1669" s="11"/>
      <c r="D1669" s="12"/>
      <c r="E1669" s="26"/>
      <c r="F1669" s="284"/>
    </row>
    <row r="1670" spans="1:6">
      <c r="A1670" s="285"/>
      <c r="B1670" s="55"/>
      <c r="C1670" s="11"/>
      <c r="D1670" s="12"/>
      <c r="E1670" s="26"/>
      <c r="F1670" s="284"/>
    </row>
    <row r="1671" spans="1:6">
      <c r="A1671" s="282"/>
      <c r="B1671" s="39"/>
      <c r="C1671" s="40"/>
      <c r="D1671" s="41"/>
      <c r="E1671" s="42"/>
      <c r="F1671" s="283"/>
    </row>
    <row r="1672" spans="1:6">
      <c r="A1672" s="280" t="s">
        <v>1</v>
      </c>
      <c r="B1672" s="43" t="s">
        <v>17</v>
      </c>
      <c r="C1672" s="17" t="s">
        <v>1</v>
      </c>
      <c r="D1672" s="18"/>
      <c r="E1672" s="44" t="s">
        <v>18</v>
      </c>
      <c r="F1672" s="286"/>
    </row>
    <row r="1673" spans="1:6">
      <c r="A1673" s="73" t="s">
        <v>1</v>
      </c>
      <c r="B1673" s="45" t="s">
        <v>1</v>
      </c>
      <c r="C1673" s="11" t="s">
        <v>1</v>
      </c>
      <c r="D1673" s="12"/>
      <c r="E1673" s="8" t="s">
        <v>1</v>
      </c>
      <c r="F1673" s="287"/>
    </row>
    <row r="1674" spans="1:6" ht="15.3" thickBot="1">
      <c r="A1674" s="288"/>
      <c r="B1674" s="289" t="s">
        <v>401</v>
      </c>
      <c r="C1674" s="290">
        <f>C1598+0.01</f>
        <v>4.2199999999999971</v>
      </c>
      <c r="D1674" s="291"/>
      <c r="E1674" s="292"/>
      <c r="F1674" s="293"/>
    </row>
    <row r="1675" spans="1:6">
      <c r="A1675" s="9"/>
      <c r="B1675" s="45"/>
      <c r="C1675" s="11"/>
      <c r="D1675" s="12"/>
      <c r="E1675" s="13"/>
      <c r="F1675" s="14"/>
    </row>
    <row r="1676" spans="1:6">
      <c r="A1676" s="9"/>
      <c r="B1676" s="10"/>
      <c r="C1676" s="11"/>
      <c r="D1676" s="12"/>
      <c r="E1676" s="79" t="s">
        <v>59</v>
      </c>
      <c r="F1676" s="137"/>
    </row>
    <row r="1677" spans="1:6">
      <c r="A1677" s="15"/>
      <c r="B1677" s="16"/>
      <c r="C1677" s="17"/>
      <c r="D1677" s="18"/>
      <c r="E1677" s="138" t="s">
        <v>60</v>
      </c>
      <c r="F1677" s="139"/>
    </row>
    <row r="1678" spans="1:6">
      <c r="A1678" s="29"/>
      <c r="B1678" s="55"/>
      <c r="C1678" s="11"/>
      <c r="D1678" s="12"/>
      <c r="E1678" s="26"/>
      <c r="F1678" s="27"/>
    </row>
    <row r="1679" spans="1:6">
      <c r="A1679" s="29"/>
      <c r="B1679" s="55" t="s">
        <v>309</v>
      </c>
      <c r="C1679" s="11"/>
      <c r="D1679" s="12"/>
      <c r="E1679" s="26"/>
      <c r="F1679" s="27"/>
    </row>
    <row r="1680" spans="1:6">
      <c r="A1680" s="29"/>
      <c r="B1680" s="55"/>
      <c r="C1680" s="11"/>
      <c r="D1680" s="12"/>
      <c r="E1680" s="26"/>
      <c r="F1680" s="27"/>
    </row>
    <row r="1681" spans="1:6">
      <c r="A1681" s="29" t="s">
        <v>2</v>
      </c>
      <c r="B1681" s="25" t="s">
        <v>1954</v>
      </c>
      <c r="C1681" s="11"/>
      <c r="D1681" s="12"/>
      <c r="E1681" s="26"/>
      <c r="F1681" s="27"/>
    </row>
    <row r="1682" spans="1:6">
      <c r="A1682" s="29"/>
      <c r="B1682" s="25" t="s">
        <v>66</v>
      </c>
      <c r="C1682" s="11">
        <v>4</v>
      </c>
      <c r="D1682" s="12" t="s">
        <v>32</v>
      </c>
      <c r="E1682" s="26"/>
      <c r="F1682" s="27"/>
    </row>
    <row r="1683" spans="1:6">
      <c r="A1683" s="29"/>
      <c r="B1683" s="25"/>
      <c r="C1683" s="11"/>
      <c r="D1683" s="12"/>
      <c r="E1683" s="26"/>
      <c r="F1683" s="27"/>
    </row>
    <row r="1684" spans="1:6">
      <c r="A1684" s="29" t="s">
        <v>6</v>
      </c>
      <c r="B1684" s="25" t="s">
        <v>67</v>
      </c>
      <c r="C1684" s="11">
        <v>6</v>
      </c>
      <c r="D1684" s="12" t="s">
        <v>32</v>
      </c>
      <c r="E1684" s="26"/>
      <c r="F1684" s="27"/>
    </row>
    <row r="1685" spans="1:6">
      <c r="A1685" s="29"/>
      <c r="B1685" s="25"/>
      <c r="C1685" s="11"/>
      <c r="D1685" s="12"/>
      <c r="E1685" s="26"/>
      <c r="F1685" s="27"/>
    </row>
    <row r="1686" spans="1:6">
      <c r="A1686" s="29" t="s">
        <v>7</v>
      </c>
      <c r="B1686" s="55" t="s">
        <v>68</v>
      </c>
      <c r="C1686" s="11"/>
      <c r="D1686" s="12"/>
      <c r="E1686" s="26"/>
      <c r="F1686" s="27"/>
    </row>
    <row r="1687" spans="1:6">
      <c r="A1687" s="29"/>
      <c r="B1687" s="55" t="s">
        <v>69</v>
      </c>
      <c r="C1687" s="11">
        <v>34</v>
      </c>
      <c r="D1687" s="12" t="s">
        <v>25</v>
      </c>
      <c r="E1687" s="26"/>
      <c r="F1687" s="27"/>
    </row>
    <row r="1688" spans="1:6">
      <c r="A1688" s="29"/>
      <c r="B1688" s="55"/>
      <c r="C1688" s="11"/>
      <c r="D1688" s="12"/>
      <c r="E1688" s="26"/>
      <c r="F1688" s="27"/>
    </row>
    <row r="1689" spans="1:6">
      <c r="A1689" s="29" t="s">
        <v>8</v>
      </c>
      <c r="B1689" s="55" t="s">
        <v>311</v>
      </c>
      <c r="C1689" s="11"/>
      <c r="D1689" s="12"/>
      <c r="E1689" s="26"/>
      <c r="F1689" s="27"/>
    </row>
    <row r="1690" spans="1:6">
      <c r="A1690" s="29"/>
      <c r="B1690" s="55" t="s">
        <v>64</v>
      </c>
      <c r="C1690" s="11"/>
      <c r="D1690" s="12"/>
      <c r="E1690" s="26"/>
      <c r="F1690" s="27"/>
    </row>
    <row r="1691" spans="1:6">
      <c r="A1691" s="29"/>
      <c r="B1691" s="55" t="s">
        <v>65</v>
      </c>
      <c r="C1691" s="11">
        <v>9</v>
      </c>
      <c r="D1691" s="12" t="s">
        <v>25</v>
      </c>
      <c r="E1691" s="26"/>
      <c r="F1691" s="27"/>
    </row>
    <row r="1692" spans="1:6">
      <c r="A1692" s="29"/>
      <c r="B1692" s="55"/>
      <c r="C1692" s="11"/>
      <c r="D1692" s="12"/>
      <c r="E1692" s="26"/>
      <c r="F1692" s="27"/>
    </row>
    <row r="1693" spans="1:6">
      <c r="A1693" s="29" t="s">
        <v>10</v>
      </c>
      <c r="B1693" s="55" t="s">
        <v>555</v>
      </c>
      <c r="C1693" s="11">
        <v>17</v>
      </c>
      <c r="D1693" s="12" t="s">
        <v>25</v>
      </c>
      <c r="E1693" s="26"/>
      <c r="F1693" s="27"/>
    </row>
    <row r="1694" spans="1:6">
      <c r="A1694" s="29"/>
      <c r="B1694" s="55"/>
      <c r="C1694" s="11"/>
      <c r="D1694" s="12"/>
      <c r="E1694" s="26"/>
      <c r="F1694" s="27"/>
    </row>
    <row r="1695" spans="1:6">
      <c r="A1695" s="29"/>
      <c r="B1695" s="55"/>
      <c r="C1695" s="11"/>
      <c r="D1695" s="123"/>
      <c r="E1695" s="148"/>
      <c r="F1695" s="149"/>
    </row>
    <row r="1696" spans="1:6">
      <c r="A1696" s="29"/>
      <c r="B1696" s="55"/>
      <c r="C1696" s="11"/>
      <c r="D1696" s="123"/>
      <c r="E1696" s="148"/>
      <c r="F1696" s="27"/>
    </row>
    <row r="1697" spans="1:6">
      <c r="A1697" s="29"/>
      <c r="B1697" s="55"/>
      <c r="C1697" s="11"/>
      <c r="D1697" s="123"/>
      <c r="E1697" s="148"/>
      <c r="F1697" s="149"/>
    </row>
    <row r="1698" spans="1:6">
      <c r="A1698" s="29"/>
      <c r="B1698" s="55"/>
      <c r="C1698" s="11"/>
      <c r="D1698" s="123"/>
      <c r="E1698" s="148"/>
      <c r="F1698" s="149"/>
    </row>
    <row r="1699" spans="1:6">
      <c r="A1699" s="29"/>
      <c r="B1699" s="55"/>
      <c r="C1699" s="11"/>
      <c r="D1699" s="123"/>
      <c r="E1699" s="148"/>
      <c r="F1699" s="149"/>
    </row>
    <row r="1700" spans="1:6">
      <c r="A1700" s="29"/>
      <c r="B1700" s="55"/>
      <c r="C1700" s="11"/>
      <c r="D1700" s="123"/>
      <c r="E1700" s="148"/>
      <c r="F1700" s="149"/>
    </row>
    <row r="1701" spans="1:6">
      <c r="A1701" s="29"/>
      <c r="B1701" s="55"/>
      <c r="C1701" s="11"/>
      <c r="D1701" s="123"/>
      <c r="E1701" s="148"/>
      <c r="F1701" s="149"/>
    </row>
    <row r="1702" spans="1:6">
      <c r="A1702" s="29"/>
      <c r="B1702" s="55"/>
      <c r="C1702" s="11"/>
      <c r="D1702" s="123"/>
      <c r="E1702" s="148"/>
      <c r="F1702" s="149"/>
    </row>
    <row r="1703" spans="1:6">
      <c r="A1703" s="29"/>
      <c r="B1703" s="55"/>
      <c r="C1703" s="11"/>
      <c r="D1703" s="123"/>
      <c r="E1703" s="148"/>
      <c r="F1703" s="149"/>
    </row>
    <row r="1704" spans="1:6">
      <c r="A1704" s="29"/>
      <c r="B1704" s="55"/>
      <c r="C1704" s="11"/>
      <c r="D1704" s="123"/>
      <c r="E1704" s="148"/>
      <c r="F1704" s="149"/>
    </row>
    <row r="1705" spans="1:6">
      <c r="A1705" s="29"/>
      <c r="B1705" s="55"/>
      <c r="C1705" s="11"/>
      <c r="D1705" s="123"/>
      <c r="E1705" s="148"/>
      <c r="F1705" s="149"/>
    </row>
    <row r="1706" spans="1:6">
      <c r="A1706" s="29"/>
      <c r="B1706" s="55"/>
      <c r="C1706" s="11"/>
      <c r="D1706" s="123"/>
      <c r="E1706" s="148"/>
      <c r="F1706" s="149"/>
    </row>
    <row r="1707" spans="1:6">
      <c r="A1707" s="29"/>
      <c r="B1707" s="55"/>
      <c r="C1707" s="11"/>
      <c r="D1707" s="123"/>
      <c r="E1707" s="148"/>
      <c r="F1707" s="149"/>
    </row>
    <row r="1708" spans="1:6">
      <c r="A1708" s="29"/>
      <c r="B1708" s="55"/>
      <c r="C1708" s="11"/>
      <c r="D1708" s="123"/>
      <c r="E1708" s="148"/>
      <c r="F1708" s="149"/>
    </row>
    <row r="1709" spans="1:6">
      <c r="A1709" s="29"/>
      <c r="B1709" s="55"/>
      <c r="C1709" s="11"/>
      <c r="D1709" s="123"/>
      <c r="E1709" s="148"/>
      <c r="F1709" s="27"/>
    </row>
    <row r="1710" spans="1:6">
      <c r="A1710" s="29"/>
      <c r="B1710" s="55"/>
      <c r="C1710" s="11"/>
      <c r="D1710" s="123"/>
      <c r="E1710" s="148"/>
      <c r="F1710" s="14"/>
    </row>
    <row r="1711" spans="1:6">
      <c r="A1711" s="29"/>
      <c r="B1711" s="55"/>
      <c r="C1711" s="11"/>
      <c r="D1711" s="123"/>
      <c r="E1711" s="148"/>
      <c r="F1711" s="14"/>
    </row>
    <row r="1712" spans="1:6">
      <c r="A1712" s="29"/>
      <c r="B1712" s="55"/>
      <c r="C1712" s="11"/>
      <c r="D1712" s="123"/>
      <c r="E1712" s="148"/>
      <c r="F1712" s="14"/>
    </row>
    <row r="1713" spans="1:6">
      <c r="A1713" s="29"/>
      <c r="B1713" s="55"/>
      <c r="C1713" s="11"/>
      <c r="D1713" s="123"/>
      <c r="E1713" s="148"/>
      <c r="F1713" s="14"/>
    </row>
    <row r="1714" spans="1:6">
      <c r="A1714" s="29"/>
      <c r="B1714" s="55"/>
      <c r="C1714" s="11"/>
      <c r="D1714" s="123"/>
      <c r="E1714" s="148"/>
      <c r="F1714" s="14"/>
    </row>
    <row r="1715" spans="1:6">
      <c r="A1715" s="29"/>
      <c r="B1715" s="55"/>
      <c r="C1715" s="11"/>
      <c r="D1715" s="123"/>
      <c r="E1715" s="148"/>
      <c r="F1715" s="14"/>
    </row>
    <row r="1716" spans="1:6">
      <c r="A1716" s="29"/>
      <c r="B1716" s="55"/>
      <c r="C1716" s="11"/>
      <c r="D1716" s="123"/>
      <c r="E1716" s="148"/>
      <c r="F1716" s="14"/>
    </row>
    <row r="1717" spans="1:6">
      <c r="A1717" s="29"/>
      <c r="B1717" s="55"/>
      <c r="C1717" s="11"/>
      <c r="D1717" s="123"/>
      <c r="E1717" s="148"/>
      <c r="F1717" s="14"/>
    </row>
    <row r="1718" spans="1:6">
      <c r="A1718" s="29"/>
      <c r="B1718" s="55"/>
      <c r="C1718" s="11"/>
      <c r="D1718" s="123"/>
      <c r="E1718" s="148"/>
      <c r="F1718" s="14"/>
    </row>
    <row r="1719" spans="1:6">
      <c r="A1719" s="29"/>
      <c r="B1719" s="55"/>
      <c r="C1719" s="11"/>
      <c r="D1719" s="123"/>
      <c r="E1719" s="148"/>
      <c r="F1719" s="14"/>
    </row>
    <row r="1720" spans="1:6">
      <c r="A1720" s="29"/>
      <c r="B1720" s="55"/>
      <c r="C1720" s="11"/>
      <c r="D1720" s="123"/>
      <c r="E1720" s="148"/>
      <c r="F1720" s="14"/>
    </row>
    <row r="1721" spans="1:6">
      <c r="A1721" s="29"/>
      <c r="B1721" s="55"/>
      <c r="C1721" s="11"/>
      <c r="D1721" s="123"/>
      <c r="E1721" s="148"/>
      <c r="F1721" s="14"/>
    </row>
    <row r="1722" spans="1:6">
      <c r="A1722" s="29"/>
      <c r="B1722" s="55"/>
      <c r="C1722" s="11"/>
      <c r="D1722" s="123"/>
      <c r="E1722" s="148"/>
      <c r="F1722" s="14"/>
    </row>
    <row r="1723" spans="1:6">
      <c r="A1723" s="29"/>
      <c r="B1723" s="55"/>
      <c r="C1723" s="11"/>
      <c r="D1723" s="123"/>
      <c r="E1723" s="148"/>
      <c r="F1723" s="14"/>
    </row>
    <row r="1724" spans="1:6">
      <c r="A1724" s="29"/>
      <c r="B1724" s="57"/>
      <c r="C1724" s="11"/>
      <c r="D1724" s="123"/>
      <c r="E1724" s="148"/>
      <c r="F1724" s="149"/>
    </row>
    <row r="1725" spans="1:6">
      <c r="A1725" s="29"/>
      <c r="B1725" s="55"/>
      <c r="C1725" s="11"/>
      <c r="D1725" s="12"/>
      <c r="E1725" s="26"/>
      <c r="F1725" s="27"/>
    </row>
    <row r="1726" spans="1:6">
      <c r="A1726" s="29"/>
      <c r="B1726" s="55"/>
      <c r="C1726" s="11"/>
      <c r="D1726" s="12"/>
      <c r="E1726" s="26"/>
      <c r="F1726" s="27"/>
    </row>
    <row r="1727" spans="1:6">
      <c r="A1727" s="29"/>
      <c r="B1727" s="55"/>
      <c r="C1727" s="11"/>
      <c r="D1727" s="12"/>
      <c r="E1727" s="26"/>
      <c r="F1727" s="27"/>
    </row>
    <row r="1728" spans="1:6">
      <c r="A1728" s="29"/>
      <c r="B1728" s="55"/>
      <c r="C1728" s="11"/>
      <c r="D1728" s="12"/>
      <c r="E1728" s="26"/>
      <c r="F1728" s="27"/>
    </row>
    <row r="1729" spans="1:6">
      <c r="A1729" s="29"/>
      <c r="B1729" s="55"/>
      <c r="C1729" s="11"/>
      <c r="D1729" s="12"/>
      <c r="E1729" s="26"/>
      <c r="F1729" s="27"/>
    </row>
    <row r="1730" spans="1:6">
      <c r="A1730" s="29"/>
      <c r="B1730" s="55"/>
      <c r="C1730" s="11"/>
      <c r="D1730" s="12"/>
      <c r="E1730" s="26"/>
      <c r="F1730" s="27"/>
    </row>
    <row r="1731" spans="1:6">
      <c r="A1731" s="29"/>
      <c r="B1731" s="55"/>
      <c r="C1731" s="11"/>
      <c r="D1731" s="12"/>
      <c r="E1731" s="26"/>
      <c r="F1731" s="27"/>
    </row>
    <row r="1732" spans="1:6">
      <c r="A1732" s="29"/>
      <c r="B1732" s="55"/>
      <c r="C1732" s="11"/>
      <c r="D1732" s="12"/>
      <c r="E1732" s="26"/>
      <c r="F1732" s="27"/>
    </row>
    <row r="1733" spans="1:6">
      <c r="A1733" s="29"/>
      <c r="B1733" s="55"/>
      <c r="C1733" s="11"/>
      <c r="D1733" s="12"/>
      <c r="E1733" s="26"/>
      <c r="F1733" s="27"/>
    </row>
    <row r="1734" spans="1:6">
      <c r="A1734" s="29"/>
      <c r="B1734" s="55"/>
      <c r="C1734" s="11"/>
      <c r="D1734" s="12"/>
      <c r="E1734" s="26"/>
      <c r="F1734" s="27"/>
    </row>
    <row r="1735" spans="1:6">
      <c r="A1735" s="29"/>
      <c r="B1735" s="57"/>
      <c r="C1735" s="11"/>
      <c r="D1735" s="12"/>
      <c r="E1735" s="26"/>
      <c r="F1735" s="27"/>
    </row>
    <row r="1736" spans="1:6">
      <c r="A1736" s="29"/>
      <c r="B1736" s="57"/>
      <c r="C1736" s="11"/>
      <c r="D1736" s="12"/>
      <c r="E1736" s="26"/>
      <c r="F1736" s="14"/>
    </row>
    <row r="1737" spans="1:6">
      <c r="A1737" s="29"/>
      <c r="B1737" s="57"/>
      <c r="C1737" s="11"/>
      <c r="D1737" s="12"/>
      <c r="E1737" s="26"/>
      <c r="F1737" s="14"/>
    </row>
    <row r="1738" spans="1:6">
      <c r="A1738" s="29"/>
      <c r="B1738" s="55"/>
      <c r="C1738" s="11"/>
      <c r="D1738" s="123"/>
      <c r="E1738" s="148"/>
      <c r="F1738" s="149"/>
    </row>
    <row r="1739" spans="1:6">
      <c r="A1739" s="29"/>
      <c r="B1739" s="25"/>
      <c r="C1739" s="11"/>
      <c r="D1739" s="123"/>
      <c r="E1739" s="148"/>
      <c r="F1739" s="150"/>
    </row>
    <row r="1740" spans="1:6">
      <c r="A1740" s="29"/>
      <c r="B1740" s="25"/>
      <c r="C1740" s="11"/>
      <c r="D1740" s="123"/>
      <c r="E1740" s="148"/>
      <c r="F1740" s="149"/>
    </row>
    <row r="1741" spans="1:6">
      <c r="A1741" s="29"/>
      <c r="B1741" s="25"/>
      <c r="C1741" s="11"/>
      <c r="D1741" s="123"/>
      <c r="E1741" s="148"/>
      <c r="F1741" s="149"/>
    </row>
    <row r="1742" spans="1:6">
      <c r="A1742" s="29"/>
      <c r="B1742" s="25"/>
      <c r="C1742" s="11"/>
      <c r="D1742" s="123"/>
      <c r="E1742" s="148"/>
      <c r="F1742" s="149"/>
    </row>
    <row r="1743" spans="1:6">
      <c r="A1743" s="29"/>
      <c r="B1743" s="25"/>
      <c r="C1743" s="11"/>
      <c r="D1743" s="123"/>
      <c r="E1743" s="148"/>
      <c r="F1743" s="149"/>
    </row>
    <row r="1744" spans="1:6">
      <c r="A1744" s="29"/>
      <c r="B1744" s="25"/>
      <c r="C1744" s="11"/>
      <c r="D1744" s="123"/>
      <c r="E1744" s="148"/>
      <c r="F1744" s="27"/>
    </row>
    <row r="1745" spans="1:6">
      <c r="A1745" s="29"/>
      <c r="B1745" s="25"/>
      <c r="C1745" s="11"/>
      <c r="D1745" s="123"/>
      <c r="E1745" s="148"/>
      <c r="F1745" s="149"/>
    </row>
    <row r="1746" spans="1:6">
      <c r="A1746" s="29"/>
      <c r="B1746" s="25"/>
      <c r="C1746" s="11"/>
      <c r="D1746" s="123"/>
      <c r="E1746" s="148"/>
      <c r="F1746" s="149"/>
    </row>
    <row r="1747" spans="1:6">
      <c r="A1747" s="29"/>
      <c r="B1747" s="25"/>
      <c r="C1747" s="11"/>
      <c r="D1747" s="123"/>
      <c r="E1747" s="148"/>
      <c r="F1747" s="27"/>
    </row>
    <row r="1748" spans="1:6">
      <c r="A1748" s="21"/>
      <c r="B1748" s="39"/>
      <c r="C1748" s="40"/>
      <c r="D1748" s="41"/>
      <c r="E1748" s="42"/>
      <c r="F1748" s="24"/>
    </row>
    <row r="1749" spans="1:6">
      <c r="A1749" s="15" t="s">
        <v>1</v>
      </c>
      <c r="B1749" s="43" t="s">
        <v>17</v>
      </c>
      <c r="C1749" s="17" t="s">
        <v>1</v>
      </c>
      <c r="D1749" s="18"/>
      <c r="E1749" s="44" t="s">
        <v>18</v>
      </c>
      <c r="F1749" s="38"/>
    </row>
    <row r="1750" spans="1:6">
      <c r="A1750" s="9" t="s">
        <v>1</v>
      </c>
      <c r="B1750" s="45" t="s">
        <v>1</v>
      </c>
      <c r="C1750" s="11" t="s">
        <v>1</v>
      </c>
      <c r="D1750" s="12"/>
      <c r="E1750" s="8" t="s">
        <v>1</v>
      </c>
      <c r="F1750" s="46"/>
    </row>
    <row r="1751" spans="1:6" ht="15.3" thickBot="1">
      <c r="A1751" s="47"/>
      <c r="B1751" s="48" t="s">
        <v>401</v>
      </c>
      <c r="C1751" s="109">
        <f>C1674+0.01</f>
        <v>4.2299999999999969</v>
      </c>
      <c r="D1751" s="50"/>
      <c r="E1751" s="51"/>
      <c r="F1751" s="52"/>
    </row>
    <row r="1752" spans="1:6">
      <c r="A1752" s="2"/>
      <c r="B1752" s="3"/>
      <c r="C1752" s="4"/>
      <c r="D1752" s="5"/>
      <c r="E1752" s="6"/>
      <c r="F1752" s="7"/>
    </row>
    <row r="1753" spans="1:6">
      <c r="A1753" s="9"/>
      <c r="B1753" s="10"/>
      <c r="C1753" s="11"/>
      <c r="D1753" s="12"/>
      <c r="E1753" s="79" t="s">
        <v>59</v>
      </c>
      <c r="F1753" s="137"/>
    </row>
    <row r="1754" spans="1:6">
      <c r="A1754" s="15"/>
      <c r="B1754" s="16"/>
      <c r="C1754" s="17"/>
      <c r="D1754" s="18"/>
      <c r="E1754" s="138" t="s">
        <v>60</v>
      </c>
      <c r="F1754" s="139"/>
    </row>
    <row r="1755" spans="1:6">
      <c r="A1755" s="21"/>
      <c r="B1755" s="22"/>
      <c r="E1755" s="23"/>
      <c r="F1755" s="24"/>
    </row>
    <row r="1756" spans="1:6">
      <c r="A1756" s="29"/>
      <c r="B1756" s="25" t="s">
        <v>1</v>
      </c>
      <c r="C1756" s="11"/>
      <c r="D1756" s="12"/>
      <c r="E1756" s="26"/>
      <c r="F1756" s="27"/>
    </row>
    <row r="1757" spans="1:6">
      <c r="A1757" s="29"/>
      <c r="B1757" s="25" t="s">
        <v>1</v>
      </c>
      <c r="C1757" s="11"/>
      <c r="D1757" s="12"/>
      <c r="E1757" s="26"/>
      <c r="F1757" s="27"/>
    </row>
    <row r="1758" spans="1:6">
      <c r="A1758" s="29"/>
      <c r="B1758" s="25" t="s">
        <v>1</v>
      </c>
      <c r="C1758" s="11" t="s">
        <v>44</v>
      </c>
      <c r="D1758" s="12"/>
      <c r="E1758" s="26"/>
      <c r="F1758" s="27"/>
    </row>
    <row r="1759" spans="1:6">
      <c r="A1759" s="29"/>
      <c r="B1759" s="25" t="s">
        <v>1</v>
      </c>
      <c r="C1759" s="11"/>
      <c r="D1759" s="12"/>
      <c r="E1759" s="26"/>
      <c r="F1759" s="27"/>
    </row>
    <row r="1760" spans="1:6">
      <c r="A1760" s="29"/>
      <c r="B1760" s="25" t="s">
        <v>1</v>
      </c>
      <c r="C1760" s="11"/>
      <c r="D1760" s="12"/>
      <c r="E1760" s="26"/>
      <c r="F1760" s="27"/>
    </row>
    <row r="1761" spans="1:6">
      <c r="A1761" s="29"/>
      <c r="B1761" s="25" t="s">
        <v>1</v>
      </c>
      <c r="C1761" s="11"/>
      <c r="D1761" s="12"/>
      <c r="E1761" s="26"/>
      <c r="F1761" s="27"/>
    </row>
    <row r="1762" spans="1:6">
      <c r="A1762" s="29"/>
      <c r="B1762" s="25" t="s">
        <v>1</v>
      </c>
      <c r="C1762" s="11"/>
      <c r="D1762" s="12"/>
      <c r="E1762" s="26"/>
      <c r="F1762" s="27"/>
    </row>
    <row r="1763" spans="1:6">
      <c r="A1763" s="29"/>
      <c r="B1763" s="25" t="s">
        <v>1</v>
      </c>
      <c r="C1763" s="11"/>
      <c r="D1763" s="12"/>
      <c r="E1763" s="26"/>
      <c r="F1763" s="27"/>
    </row>
    <row r="1764" spans="1:6">
      <c r="A1764" s="29"/>
      <c r="B1764" s="25" t="s">
        <v>1</v>
      </c>
      <c r="C1764" s="11"/>
      <c r="D1764" s="12"/>
      <c r="E1764" s="26"/>
      <c r="F1764" s="27"/>
    </row>
    <row r="1765" spans="1:6">
      <c r="A1765" s="29"/>
      <c r="B1765" s="25" t="s">
        <v>1</v>
      </c>
      <c r="C1765" s="11"/>
      <c r="D1765" s="12"/>
      <c r="E1765" s="26"/>
      <c r="F1765" s="27"/>
    </row>
    <row r="1766" spans="1:6">
      <c r="A1766" s="29"/>
      <c r="B1766" s="25" t="s">
        <v>1</v>
      </c>
      <c r="C1766" s="11"/>
      <c r="D1766" s="12"/>
      <c r="E1766" s="26"/>
      <c r="F1766" s="27"/>
    </row>
    <row r="1767" spans="1:6">
      <c r="A1767" s="29"/>
      <c r="B1767" s="25" t="s">
        <v>1</v>
      </c>
      <c r="C1767" s="11"/>
      <c r="D1767" s="12"/>
      <c r="E1767" s="26"/>
      <c r="F1767" s="27"/>
    </row>
    <row r="1768" spans="1:6">
      <c r="A1768" s="29"/>
      <c r="B1768" s="25" t="s">
        <v>1</v>
      </c>
      <c r="C1768" s="11"/>
      <c r="D1768" s="12"/>
      <c r="E1768" s="26"/>
      <c r="F1768" s="27"/>
    </row>
    <row r="1769" spans="1:6">
      <c r="A1769" s="29"/>
      <c r="B1769" s="25" t="s">
        <v>1</v>
      </c>
      <c r="C1769" s="11"/>
      <c r="D1769" s="12"/>
      <c r="E1769" s="26"/>
      <c r="F1769" s="27"/>
    </row>
    <row r="1770" spans="1:6">
      <c r="A1770" s="29"/>
      <c r="B1770" s="56" t="s">
        <v>27</v>
      </c>
      <c r="C1770" s="11"/>
      <c r="D1770" s="12"/>
      <c r="E1770" s="26"/>
      <c r="F1770" s="27"/>
    </row>
    <row r="1771" spans="1:6">
      <c r="A1771" s="29"/>
      <c r="B1771" s="56" t="s">
        <v>1</v>
      </c>
      <c r="C1771" s="11"/>
      <c r="D1771" s="12"/>
      <c r="E1771" s="26"/>
      <c r="F1771" s="27"/>
    </row>
    <row r="1772" spans="1:6">
      <c r="A1772" s="29"/>
      <c r="B1772" s="56" t="s">
        <v>70</v>
      </c>
      <c r="C1772" s="11"/>
      <c r="D1772" s="12"/>
      <c r="E1772" s="26"/>
      <c r="F1772" s="27"/>
    </row>
    <row r="1773" spans="1:6">
      <c r="A1773" s="29"/>
      <c r="B1773" s="25" t="s">
        <v>1</v>
      </c>
      <c r="C1773" s="11"/>
      <c r="D1773" s="12"/>
      <c r="E1773" s="26"/>
      <c r="F1773" s="27"/>
    </row>
    <row r="1774" spans="1:6">
      <c r="A1774" s="29"/>
      <c r="B1774" s="88">
        <f>C1674</f>
        <v>4.2199999999999971</v>
      </c>
      <c r="C1774" s="11"/>
      <c r="D1774" s="12"/>
      <c r="E1774" s="26"/>
      <c r="F1774" s="27"/>
    </row>
    <row r="1775" spans="1:6">
      <c r="A1775" s="29"/>
      <c r="B1775" s="57" t="s">
        <v>1</v>
      </c>
      <c r="C1775" s="11"/>
      <c r="D1775" s="12"/>
      <c r="E1775" s="26"/>
      <c r="F1775" s="27"/>
    </row>
    <row r="1776" spans="1:6">
      <c r="A1776" s="29"/>
      <c r="B1776" s="88">
        <f>C1751</f>
        <v>4.2299999999999969</v>
      </c>
      <c r="C1776" s="11"/>
      <c r="D1776" s="12"/>
      <c r="E1776" s="26"/>
      <c r="F1776" s="27"/>
    </row>
    <row r="1777" spans="1:6">
      <c r="A1777" s="29"/>
      <c r="B1777" s="57"/>
      <c r="C1777" s="11"/>
      <c r="D1777" s="12"/>
      <c r="E1777" s="26"/>
      <c r="F1777" s="27"/>
    </row>
    <row r="1778" spans="1:6">
      <c r="A1778" s="29"/>
      <c r="B1778" s="88"/>
      <c r="C1778" s="11"/>
      <c r="D1778" s="12"/>
      <c r="E1778" s="26"/>
      <c r="F1778" s="27"/>
    </row>
    <row r="1779" spans="1:6">
      <c r="A1779" s="29"/>
      <c r="B1779" s="57"/>
      <c r="C1779" s="11"/>
      <c r="D1779" s="12"/>
      <c r="E1779" s="26"/>
      <c r="F1779" s="27"/>
    </row>
    <row r="1780" spans="1:6">
      <c r="A1780" s="29"/>
      <c r="B1780" s="57"/>
      <c r="C1780" s="11"/>
      <c r="D1780" s="12"/>
      <c r="E1780" s="26"/>
      <c r="F1780" s="27"/>
    </row>
    <row r="1781" spans="1:6">
      <c r="A1781" s="29"/>
      <c r="B1781" s="57"/>
      <c r="C1781" s="11"/>
      <c r="D1781" s="12"/>
      <c r="E1781" s="26"/>
      <c r="F1781" s="27"/>
    </row>
    <row r="1782" spans="1:6">
      <c r="A1782" s="29"/>
      <c r="B1782" s="57"/>
      <c r="C1782" s="11"/>
      <c r="D1782" s="12"/>
      <c r="E1782" s="26"/>
      <c r="F1782" s="27"/>
    </row>
    <row r="1783" spans="1:6">
      <c r="A1783" s="29"/>
      <c r="B1783" s="57"/>
      <c r="C1783" s="11"/>
      <c r="D1783" s="12"/>
      <c r="E1783" s="26"/>
      <c r="F1783" s="27"/>
    </row>
    <row r="1784" spans="1:6">
      <c r="A1784" s="29"/>
      <c r="B1784" s="57"/>
      <c r="C1784" s="11"/>
      <c r="D1784" s="12"/>
      <c r="E1784" s="26"/>
      <c r="F1784" s="27"/>
    </row>
    <row r="1785" spans="1:6">
      <c r="A1785" s="29"/>
      <c r="B1785" s="57"/>
      <c r="C1785" s="11"/>
      <c r="D1785" s="12"/>
      <c r="E1785" s="26"/>
      <c r="F1785" s="27"/>
    </row>
    <row r="1786" spans="1:6">
      <c r="A1786" s="29"/>
      <c r="B1786" s="57"/>
      <c r="C1786" s="11"/>
      <c r="D1786" s="12"/>
      <c r="E1786" s="26"/>
      <c r="F1786" s="27"/>
    </row>
    <row r="1787" spans="1:6">
      <c r="A1787" s="29"/>
      <c r="B1787" s="57"/>
      <c r="C1787" s="11"/>
      <c r="D1787" s="12"/>
      <c r="E1787" s="26"/>
      <c r="F1787" s="27"/>
    </row>
    <row r="1788" spans="1:6">
      <c r="A1788" s="29"/>
      <c r="B1788" s="57"/>
      <c r="C1788" s="11"/>
      <c r="D1788" s="12"/>
      <c r="E1788" s="26"/>
      <c r="F1788" s="27"/>
    </row>
    <row r="1789" spans="1:6">
      <c r="A1789" s="29"/>
      <c r="B1789" s="57"/>
      <c r="C1789" s="11"/>
      <c r="D1789" s="12"/>
      <c r="E1789" s="26"/>
      <c r="F1789" s="27"/>
    </row>
    <row r="1790" spans="1:6">
      <c r="A1790" s="29"/>
      <c r="B1790" s="57"/>
      <c r="C1790" s="11"/>
      <c r="D1790" s="12"/>
      <c r="E1790" s="26"/>
      <c r="F1790" s="27"/>
    </row>
    <row r="1791" spans="1:6">
      <c r="A1791" s="29"/>
      <c r="B1791" s="57"/>
      <c r="C1791" s="11"/>
      <c r="D1791" s="12"/>
      <c r="E1791" s="26"/>
      <c r="F1791" s="27"/>
    </row>
    <row r="1792" spans="1:6">
      <c r="A1792" s="29"/>
      <c r="B1792" s="57"/>
      <c r="C1792" s="11"/>
      <c r="D1792" s="12"/>
      <c r="E1792" s="26"/>
      <c r="F1792" s="27"/>
    </row>
    <row r="1793" spans="1:6">
      <c r="A1793" s="29"/>
      <c r="B1793" s="57"/>
      <c r="C1793" s="11"/>
      <c r="D1793" s="12"/>
      <c r="E1793" s="26"/>
      <c r="F1793" s="27"/>
    </row>
    <row r="1794" spans="1:6">
      <c r="A1794" s="29"/>
      <c r="B1794" s="57"/>
      <c r="C1794" s="11"/>
      <c r="D1794" s="12"/>
      <c r="E1794" s="26"/>
      <c r="F1794" s="27"/>
    </row>
    <row r="1795" spans="1:6">
      <c r="A1795" s="29"/>
      <c r="B1795" s="57"/>
      <c r="C1795" s="11"/>
      <c r="D1795" s="12"/>
      <c r="E1795" s="26"/>
      <c r="F1795" s="27"/>
    </row>
    <row r="1796" spans="1:6">
      <c r="A1796" s="29"/>
      <c r="B1796" s="57"/>
      <c r="C1796" s="11"/>
      <c r="D1796" s="12"/>
      <c r="E1796" s="26"/>
      <c r="F1796" s="27"/>
    </row>
    <row r="1797" spans="1:6">
      <c r="A1797" s="29"/>
      <c r="B1797" s="57"/>
      <c r="C1797" s="11"/>
      <c r="D1797" s="12"/>
      <c r="E1797" s="26"/>
      <c r="F1797" s="27"/>
    </row>
    <row r="1798" spans="1:6">
      <c r="A1798" s="29"/>
      <c r="B1798" s="25"/>
      <c r="C1798" s="11"/>
      <c r="D1798" s="12"/>
      <c r="E1798" s="26"/>
      <c r="F1798" s="27"/>
    </row>
    <row r="1799" spans="1:6">
      <c r="A1799" s="29"/>
      <c r="B1799" s="106"/>
      <c r="C1799" s="11"/>
      <c r="D1799" s="12"/>
      <c r="E1799" s="26"/>
      <c r="F1799" s="27"/>
    </row>
    <row r="1800" spans="1:6">
      <c r="A1800" s="29"/>
      <c r="B1800" s="25"/>
      <c r="C1800" s="11"/>
      <c r="D1800" s="12"/>
      <c r="E1800" s="26"/>
      <c r="F1800" s="27"/>
    </row>
    <row r="1801" spans="1:6">
      <c r="A1801" s="29"/>
      <c r="B1801" s="25" t="s">
        <v>1</v>
      </c>
      <c r="C1801" s="11"/>
      <c r="D1801" s="12"/>
      <c r="E1801" s="26"/>
      <c r="F1801" s="27"/>
    </row>
    <row r="1802" spans="1:6">
      <c r="A1802" s="29"/>
      <c r="B1802" s="25" t="s">
        <v>1</v>
      </c>
      <c r="C1802" s="11"/>
      <c r="D1802" s="12"/>
      <c r="E1802" s="26"/>
      <c r="F1802" s="27"/>
    </row>
    <row r="1803" spans="1:6">
      <c r="A1803" s="29"/>
      <c r="B1803" s="25" t="s">
        <v>1</v>
      </c>
      <c r="C1803" s="11"/>
      <c r="D1803" s="12"/>
      <c r="E1803" s="26"/>
      <c r="F1803" s="27"/>
    </row>
    <row r="1804" spans="1:6">
      <c r="A1804" s="29"/>
      <c r="B1804" s="25" t="s">
        <v>1</v>
      </c>
      <c r="C1804" s="11"/>
      <c r="D1804" s="12"/>
      <c r="E1804" s="26"/>
      <c r="F1804" s="27"/>
    </row>
    <row r="1805" spans="1:6">
      <c r="A1805" s="29"/>
      <c r="B1805" s="25" t="s">
        <v>1</v>
      </c>
      <c r="C1805" s="11"/>
      <c r="D1805" s="12"/>
      <c r="E1805" s="26"/>
      <c r="F1805" s="27"/>
    </row>
    <row r="1806" spans="1:6">
      <c r="A1806" s="29"/>
      <c r="B1806" s="25" t="s">
        <v>1</v>
      </c>
      <c r="C1806" s="11"/>
      <c r="D1806" s="12"/>
      <c r="E1806" s="26"/>
      <c r="F1806" s="27"/>
    </row>
    <row r="1807" spans="1:6">
      <c r="A1807" s="29"/>
      <c r="B1807" s="25" t="s">
        <v>1</v>
      </c>
      <c r="C1807" s="11"/>
      <c r="D1807" s="12"/>
      <c r="E1807" s="26"/>
      <c r="F1807" s="27"/>
    </row>
    <row r="1808" spans="1:6">
      <c r="A1808" s="29"/>
      <c r="B1808" s="25"/>
      <c r="C1808" s="11"/>
      <c r="D1808" s="12"/>
      <c r="E1808" s="26"/>
      <c r="F1808" s="27"/>
    </row>
    <row r="1809" spans="1:6">
      <c r="A1809" s="29"/>
      <c r="B1809" s="25"/>
      <c r="C1809" s="11"/>
      <c r="D1809" s="12"/>
      <c r="E1809" s="26"/>
      <c r="F1809" s="27"/>
    </row>
    <row r="1810" spans="1:6">
      <c r="A1810" s="29"/>
      <c r="B1810" s="25"/>
      <c r="C1810" s="11"/>
      <c r="D1810" s="12"/>
      <c r="E1810" s="26"/>
      <c r="F1810" s="27"/>
    </row>
    <row r="1811" spans="1:6">
      <c r="A1811" s="29"/>
      <c r="B1811" s="25"/>
      <c r="C1811" s="11"/>
      <c r="D1811" s="12"/>
      <c r="E1811" s="26"/>
      <c r="F1811" s="27"/>
    </row>
    <row r="1812" spans="1:6">
      <c r="A1812" s="29"/>
      <c r="B1812" s="25"/>
      <c r="C1812" s="11"/>
      <c r="D1812" s="12"/>
      <c r="E1812" s="26"/>
      <c r="F1812" s="27"/>
    </row>
    <row r="1813" spans="1:6">
      <c r="A1813" s="29"/>
      <c r="B1813" s="25"/>
      <c r="C1813" s="11"/>
      <c r="D1813" s="12"/>
      <c r="E1813" s="26"/>
      <c r="F1813" s="27"/>
    </row>
    <row r="1814" spans="1:6">
      <c r="A1814" s="29"/>
      <c r="B1814" s="25"/>
      <c r="C1814" s="11"/>
      <c r="D1814" s="12"/>
      <c r="E1814" s="26"/>
      <c r="F1814" s="27"/>
    </row>
    <row r="1815" spans="1:6">
      <c r="A1815" s="29"/>
      <c r="B1815" s="25"/>
      <c r="C1815" s="11"/>
      <c r="D1815" s="12"/>
      <c r="E1815" s="26"/>
      <c r="F1815" s="27"/>
    </row>
    <row r="1816" spans="1:6">
      <c r="A1816" s="29"/>
      <c r="B1816" s="25"/>
      <c r="C1816" s="11"/>
      <c r="D1816" s="12"/>
      <c r="E1816" s="26"/>
      <c r="F1816" s="27"/>
    </row>
    <row r="1817" spans="1:6">
      <c r="A1817" s="29"/>
      <c r="B1817" s="25"/>
      <c r="C1817" s="11"/>
      <c r="D1817" s="12"/>
      <c r="E1817" s="26"/>
      <c r="F1817" s="27"/>
    </row>
    <row r="1818" spans="1:6">
      <c r="A1818" s="29"/>
      <c r="B1818" s="25"/>
      <c r="C1818" s="11"/>
      <c r="D1818" s="12"/>
      <c r="E1818" s="26"/>
      <c r="F1818" s="27"/>
    </row>
    <row r="1819" spans="1:6">
      <c r="A1819" s="29"/>
      <c r="B1819" s="25"/>
      <c r="C1819" s="11"/>
      <c r="D1819" s="12"/>
      <c r="E1819" s="26"/>
      <c r="F1819" s="27"/>
    </row>
    <row r="1820" spans="1:6">
      <c r="A1820" s="29"/>
      <c r="B1820" s="25"/>
      <c r="C1820" s="11"/>
      <c r="D1820" s="12"/>
      <c r="E1820" s="26"/>
      <c r="F1820" s="27"/>
    </row>
    <row r="1821" spans="1:6">
      <c r="A1821" s="29"/>
      <c r="B1821" s="25"/>
      <c r="C1821" s="11"/>
      <c r="D1821" s="12"/>
      <c r="E1821" s="26"/>
      <c r="F1821" s="27"/>
    </row>
    <row r="1822" spans="1:6">
      <c r="A1822" s="29"/>
      <c r="B1822" s="25"/>
      <c r="C1822" s="11"/>
      <c r="D1822" s="12"/>
      <c r="E1822" s="26"/>
      <c r="F1822" s="27"/>
    </row>
    <row r="1823" spans="1:6">
      <c r="A1823" s="29"/>
      <c r="B1823" s="25"/>
      <c r="C1823" s="11"/>
      <c r="D1823" s="12"/>
      <c r="E1823" s="26"/>
      <c r="F1823" s="27"/>
    </row>
    <row r="1824" spans="1:6">
      <c r="A1824" s="29"/>
      <c r="B1824" s="25"/>
      <c r="C1824" s="11"/>
      <c r="D1824" s="12"/>
      <c r="E1824" s="26"/>
      <c r="F1824" s="27"/>
    </row>
    <row r="1825" spans="1:6">
      <c r="A1825" s="21"/>
      <c r="B1825" s="39"/>
      <c r="C1825" s="40"/>
      <c r="D1825" s="41"/>
      <c r="E1825" s="42"/>
      <c r="F1825" s="24"/>
    </row>
    <row r="1826" spans="1:6">
      <c r="A1826" s="15" t="s">
        <v>1</v>
      </c>
      <c r="B1826" s="43" t="s">
        <v>29</v>
      </c>
      <c r="C1826" s="17" t="s">
        <v>1</v>
      </c>
      <c r="D1826" s="18"/>
      <c r="E1826" s="44" t="s">
        <v>18</v>
      </c>
      <c r="F1826" s="38"/>
    </row>
    <row r="1827" spans="1:6">
      <c r="A1827" s="9" t="s">
        <v>1</v>
      </c>
      <c r="B1827" s="45" t="s">
        <v>1</v>
      </c>
      <c r="C1827" s="31" t="s">
        <v>1</v>
      </c>
      <c r="E1827" s="8" t="s">
        <v>1</v>
      </c>
      <c r="F1827" s="46"/>
    </row>
    <row r="1828" spans="1:6" ht="15.3" thickBot="1">
      <c r="A1828" s="47"/>
      <c r="B1828" s="48" t="s">
        <v>401</v>
      </c>
      <c r="C1828" s="109">
        <f>C1751+0.01</f>
        <v>4.2399999999999967</v>
      </c>
      <c r="D1828" s="50"/>
      <c r="E1828" s="51"/>
      <c r="F1828" s="52"/>
    </row>
    <row r="1829" spans="1:6">
      <c r="A1829" s="2"/>
      <c r="B1829" s="3"/>
      <c r="C1829" s="4"/>
      <c r="D1829" s="5"/>
      <c r="E1829" s="6"/>
      <c r="F1829" s="7"/>
    </row>
    <row r="1830" spans="1:6">
      <c r="A1830" s="9"/>
      <c r="B1830" s="10" t="s">
        <v>312</v>
      </c>
      <c r="C1830" s="11"/>
      <c r="D1830" s="12"/>
      <c r="E1830" s="62"/>
      <c r="F1830" s="63"/>
    </row>
    <row r="1831" spans="1:6">
      <c r="A1831" s="15"/>
      <c r="B1831" s="124" t="s">
        <v>49</v>
      </c>
      <c r="C1831" s="17"/>
      <c r="D1831" s="18"/>
      <c r="E1831" s="19"/>
      <c r="F1831" s="20"/>
    </row>
    <row r="1832" spans="1:6">
      <c r="A1832" s="64"/>
      <c r="B1832" s="151"/>
      <c r="C1832" s="11"/>
      <c r="D1832" s="12"/>
      <c r="E1832" s="66"/>
      <c r="F1832" s="14"/>
    </row>
    <row r="1833" spans="1:6">
      <c r="A1833" s="152"/>
      <c r="B1833" s="30" t="s">
        <v>313</v>
      </c>
      <c r="C1833" s="153"/>
      <c r="D1833" s="132"/>
      <c r="E1833" s="154"/>
      <c r="F1833" s="14"/>
    </row>
    <row r="1834" spans="1:6">
      <c r="A1834" s="29"/>
      <c r="B1834" s="25"/>
      <c r="C1834" s="11"/>
      <c r="D1834" s="12"/>
      <c r="E1834" s="26"/>
      <c r="F1834" s="27"/>
    </row>
    <row r="1835" spans="1:6">
      <c r="A1835" s="152"/>
      <c r="B1835" s="30" t="s">
        <v>314</v>
      </c>
      <c r="C1835" s="153"/>
      <c r="D1835" s="132"/>
      <c r="E1835" s="154"/>
      <c r="F1835" s="14"/>
    </row>
    <row r="1836" spans="1:6">
      <c r="A1836" s="152"/>
      <c r="B1836" s="30" t="s">
        <v>315</v>
      </c>
      <c r="C1836" s="11"/>
      <c r="D1836" s="129"/>
      <c r="E1836" s="26"/>
      <c r="F1836" s="27"/>
    </row>
    <row r="1837" spans="1:6">
      <c r="A1837" s="29"/>
      <c r="B1837" s="25"/>
      <c r="C1837" s="11"/>
      <c r="D1837" s="12"/>
      <c r="E1837" s="26"/>
      <c r="F1837" s="27"/>
    </row>
    <row r="1838" spans="1:6">
      <c r="A1838" s="29"/>
      <c r="B1838" s="25" t="s">
        <v>71</v>
      </c>
      <c r="C1838" s="34"/>
      <c r="D1838" s="129"/>
      <c r="E1838" s="26"/>
      <c r="F1838" s="27"/>
    </row>
    <row r="1839" spans="1:6">
      <c r="A1839" s="29"/>
      <c r="B1839" s="25"/>
      <c r="C1839" s="11"/>
      <c r="D1839" s="12"/>
      <c r="E1839" s="26"/>
      <c r="F1839" s="27"/>
    </row>
    <row r="1840" spans="1:6">
      <c r="A1840" s="29"/>
      <c r="B1840" s="25" t="s">
        <v>72</v>
      </c>
      <c r="C1840" s="34"/>
      <c r="D1840" s="129"/>
      <c r="E1840" s="26"/>
      <c r="F1840" s="27"/>
    </row>
    <row r="1841" spans="1:6">
      <c r="A1841" s="29"/>
      <c r="B1841" s="25" t="s">
        <v>73</v>
      </c>
      <c r="C1841" s="11"/>
      <c r="D1841" s="12"/>
      <c r="E1841" s="26"/>
      <c r="F1841" s="27"/>
    </row>
    <row r="1842" spans="1:6">
      <c r="A1842" s="29"/>
      <c r="B1842" s="25" t="s">
        <v>74</v>
      </c>
      <c r="C1842" s="34"/>
      <c r="D1842" s="129"/>
      <c r="E1842" s="26"/>
      <c r="F1842" s="27"/>
    </row>
    <row r="1843" spans="1:6">
      <c r="A1843" s="29"/>
      <c r="B1843" s="25"/>
      <c r="C1843" s="11"/>
      <c r="D1843" s="12"/>
      <c r="E1843" s="26"/>
      <c r="F1843" s="27"/>
    </row>
    <row r="1844" spans="1:6">
      <c r="A1844" s="29"/>
      <c r="B1844" s="25" t="s">
        <v>75</v>
      </c>
      <c r="C1844" s="34"/>
      <c r="D1844" s="129"/>
      <c r="E1844" s="26"/>
      <c r="F1844" s="27"/>
    </row>
    <row r="1845" spans="1:6">
      <c r="A1845" s="29"/>
      <c r="B1845" s="25" t="s">
        <v>76</v>
      </c>
      <c r="C1845" s="11"/>
      <c r="D1845" s="12"/>
      <c r="E1845" s="26"/>
      <c r="F1845" s="27"/>
    </row>
    <row r="1846" spans="1:6">
      <c r="A1846" s="29"/>
      <c r="B1846" s="25"/>
      <c r="C1846" s="34"/>
      <c r="D1846" s="129"/>
      <c r="E1846" s="26"/>
      <c r="F1846" s="27"/>
    </row>
    <row r="1847" spans="1:6">
      <c r="A1847" s="29"/>
      <c r="B1847" s="25" t="s">
        <v>77</v>
      </c>
      <c r="C1847" s="11"/>
      <c r="D1847" s="12"/>
      <c r="E1847" s="26"/>
      <c r="F1847" s="27"/>
    </row>
    <row r="1848" spans="1:6">
      <c r="A1848" s="29"/>
      <c r="B1848" s="25" t="s">
        <v>78</v>
      </c>
      <c r="C1848" s="34"/>
      <c r="D1848" s="129"/>
      <c r="E1848" s="26"/>
      <c r="F1848" s="27"/>
    </row>
    <row r="1849" spans="1:6">
      <c r="A1849" s="29"/>
      <c r="B1849" s="25" t="s">
        <v>79</v>
      </c>
      <c r="C1849" s="11"/>
      <c r="D1849" s="12"/>
      <c r="E1849" s="26"/>
      <c r="F1849" s="27"/>
    </row>
    <row r="1850" spans="1:6">
      <c r="A1850" s="29"/>
      <c r="B1850" s="25"/>
      <c r="C1850" s="34"/>
      <c r="D1850" s="129"/>
      <c r="E1850" s="26"/>
      <c r="F1850" s="27"/>
    </row>
    <row r="1851" spans="1:6">
      <c r="A1851" s="9"/>
      <c r="B1851" s="25" t="s">
        <v>316</v>
      </c>
      <c r="C1851" s="11"/>
      <c r="D1851" s="12"/>
      <c r="E1851" s="26"/>
      <c r="F1851" s="27"/>
    </row>
    <row r="1852" spans="1:6">
      <c r="A1852" s="9"/>
      <c r="B1852" s="25"/>
      <c r="C1852" s="11"/>
      <c r="D1852" s="12"/>
      <c r="E1852" s="26"/>
      <c r="F1852" s="27"/>
    </row>
    <row r="1853" spans="1:6">
      <c r="A1853" s="9"/>
      <c r="B1853" s="25" t="s">
        <v>317</v>
      </c>
      <c r="C1853" s="11"/>
      <c r="D1853" s="12"/>
      <c r="E1853" s="26"/>
      <c r="F1853" s="27"/>
    </row>
    <row r="1854" spans="1:6">
      <c r="A1854" s="9"/>
      <c r="B1854" s="25"/>
      <c r="C1854" s="11"/>
      <c r="D1854" s="12"/>
      <c r="E1854" s="26"/>
      <c r="F1854" s="27"/>
    </row>
    <row r="1855" spans="1:6">
      <c r="A1855" s="9"/>
      <c r="B1855" s="55" t="s">
        <v>80</v>
      </c>
      <c r="C1855" s="11"/>
      <c r="D1855" s="12"/>
      <c r="E1855" s="26"/>
      <c r="F1855" s="27"/>
    </row>
    <row r="1856" spans="1:6">
      <c r="A1856" s="9"/>
      <c r="B1856" s="55"/>
      <c r="C1856" s="11"/>
      <c r="D1856" s="12"/>
      <c r="E1856" s="26"/>
      <c r="F1856" s="27"/>
    </row>
    <row r="1857" spans="1:6">
      <c r="A1857" s="9"/>
      <c r="B1857" s="25" t="s">
        <v>1955</v>
      </c>
      <c r="C1857" s="11"/>
      <c r="D1857" s="12"/>
      <c r="E1857" s="26"/>
      <c r="F1857" s="27"/>
    </row>
    <row r="1858" spans="1:6">
      <c r="A1858" s="9"/>
      <c r="B1858" s="82" t="s">
        <v>1956</v>
      </c>
      <c r="C1858" s="11"/>
      <c r="D1858" s="12"/>
      <c r="E1858" s="26"/>
      <c r="F1858" s="27"/>
    </row>
    <row r="1859" spans="1:6">
      <c r="A1859" s="9"/>
      <c r="B1859" s="824" t="s">
        <v>1957</v>
      </c>
      <c r="C1859" s="11"/>
      <c r="D1859" s="12"/>
      <c r="E1859" s="26"/>
      <c r="F1859" s="27"/>
    </row>
    <row r="1860" spans="1:6">
      <c r="A1860" s="9"/>
      <c r="B1860" s="82"/>
      <c r="C1860" s="11"/>
      <c r="D1860" s="12"/>
      <c r="E1860" s="26"/>
      <c r="F1860" s="27"/>
    </row>
    <row r="1861" spans="1:6">
      <c r="A1861" s="9"/>
      <c r="B1861" s="25" t="s">
        <v>81</v>
      </c>
      <c r="C1861" s="11"/>
      <c r="D1861" s="12"/>
      <c r="E1861" s="26"/>
      <c r="F1861" s="27"/>
    </row>
    <row r="1862" spans="1:6">
      <c r="A1862" s="9"/>
      <c r="B1862" s="25"/>
      <c r="C1862" s="11"/>
      <c r="D1862" s="12"/>
      <c r="E1862" s="26"/>
      <c r="F1862" s="27"/>
    </row>
    <row r="1863" spans="1:6">
      <c r="A1863" s="9" t="s">
        <v>2</v>
      </c>
      <c r="B1863" s="25" t="s">
        <v>318</v>
      </c>
      <c r="C1863" s="11">
        <v>14</v>
      </c>
      <c r="D1863" s="12" t="s">
        <v>25</v>
      </c>
      <c r="E1863" s="26"/>
      <c r="F1863" s="27"/>
    </row>
    <row r="1864" spans="1:6">
      <c r="A1864" s="9"/>
      <c r="B1864" s="25"/>
      <c r="C1864" s="11"/>
      <c r="D1864" s="12"/>
      <c r="E1864" s="26"/>
      <c r="F1864" s="27"/>
    </row>
    <row r="1865" spans="1:6">
      <c r="A1865" s="9" t="s">
        <v>6</v>
      </c>
      <c r="B1865" s="25" t="s">
        <v>319</v>
      </c>
      <c r="C1865" s="11">
        <v>55</v>
      </c>
      <c r="D1865" s="12" t="s">
        <v>25</v>
      </c>
      <c r="E1865" s="26"/>
      <c r="F1865" s="27"/>
    </row>
    <row r="1866" spans="1:6">
      <c r="A1866" s="9"/>
      <c r="B1866" s="25"/>
      <c r="C1866" s="11"/>
      <c r="D1866" s="12"/>
      <c r="E1866" s="26"/>
      <c r="F1866" s="27"/>
    </row>
    <row r="1867" spans="1:6">
      <c r="A1867" s="9" t="s">
        <v>7</v>
      </c>
      <c r="B1867" s="25" t="s">
        <v>559</v>
      </c>
      <c r="C1867" s="11">
        <v>122</v>
      </c>
      <c r="D1867" s="12" t="s">
        <v>25</v>
      </c>
      <c r="E1867" s="26"/>
      <c r="F1867" s="27"/>
    </row>
    <row r="1868" spans="1:6">
      <c r="A1868" s="9"/>
      <c r="B1868" s="25"/>
      <c r="C1868" s="11"/>
      <c r="D1868" s="12"/>
      <c r="E1868" s="26"/>
      <c r="F1868" s="27"/>
    </row>
    <row r="1869" spans="1:6">
      <c r="A1869" s="29" t="s">
        <v>8</v>
      </c>
      <c r="B1869" s="55" t="s">
        <v>108</v>
      </c>
      <c r="C1869" s="11"/>
      <c r="D1869" s="12"/>
      <c r="E1869" s="155"/>
      <c r="F1869" s="156"/>
    </row>
    <row r="1870" spans="1:6">
      <c r="A1870" s="29"/>
      <c r="B1870" s="55" t="s">
        <v>560</v>
      </c>
      <c r="C1870" s="11">
        <v>10</v>
      </c>
      <c r="D1870" s="12" t="s">
        <v>32</v>
      </c>
      <c r="E1870" s="155"/>
      <c r="F1870" s="156"/>
    </row>
    <row r="1871" spans="1:6">
      <c r="A1871" s="83"/>
      <c r="B1871" s="30"/>
      <c r="C1871" s="11"/>
      <c r="D1871" s="12"/>
      <c r="E1871" s="157"/>
      <c r="F1871" s="134"/>
    </row>
    <row r="1872" spans="1:6">
      <c r="A1872" s="29" t="s">
        <v>10</v>
      </c>
      <c r="B1872" s="55" t="s">
        <v>561</v>
      </c>
      <c r="C1872" s="11">
        <v>10</v>
      </c>
      <c r="D1872" s="12" t="s">
        <v>32</v>
      </c>
      <c r="E1872" s="155"/>
      <c r="F1872" s="156"/>
    </row>
    <row r="1873" spans="1:6">
      <c r="A1873" s="29"/>
      <c r="B1873" s="55"/>
      <c r="C1873" s="11"/>
      <c r="D1873" s="12"/>
      <c r="E1873" s="155"/>
      <c r="F1873" s="156"/>
    </row>
    <row r="1874" spans="1:6">
      <c r="A1874" s="29" t="s">
        <v>14</v>
      </c>
      <c r="B1874" s="55" t="s">
        <v>562</v>
      </c>
      <c r="C1874" s="11"/>
      <c r="D1874" s="12" t="s">
        <v>1</v>
      </c>
      <c r="E1874" s="155"/>
      <c r="F1874" s="156"/>
    </row>
    <row r="1875" spans="1:6">
      <c r="A1875" s="29"/>
      <c r="B1875" s="55" t="s">
        <v>323</v>
      </c>
      <c r="C1875" s="11">
        <v>10</v>
      </c>
      <c r="D1875" s="12" t="s">
        <v>32</v>
      </c>
      <c r="E1875" s="155"/>
      <c r="F1875" s="156"/>
    </row>
    <row r="1876" spans="1:6">
      <c r="A1876" s="29"/>
      <c r="B1876" s="55"/>
      <c r="C1876" s="11"/>
      <c r="D1876" s="12"/>
      <c r="E1876" s="155"/>
      <c r="F1876" s="156"/>
    </row>
    <row r="1877" spans="1:6">
      <c r="A1877" s="29" t="s">
        <v>16</v>
      </c>
      <c r="B1877" s="55" t="s">
        <v>324</v>
      </c>
      <c r="C1877" s="11"/>
      <c r="D1877" s="12" t="s">
        <v>1</v>
      </c>
      <c r="E1877" s="155"/>
      <c r="F1877" s="156"/>
    </row>
    <row r="1878" spans="1:6">
      <c r="A1878" s="29"/>
      <c r="B1878" s="55" t="s">
        <v>325</v>
      </c>
      <c r="C1878" s="11">
        <v>10</v>
      </c>
      <c r="D1878" s="12" t="s">
        <v>32</v>
      </c>
      <c r="E1878" s="155"/>
      <c r="F1878" s="156"/>
    </row>
    <row r="1879" spans="1:6">
      <c r="A1879" s="29"/>
      <c r="B1879" s="55"/>
      <c r="C1879" s="11"/>
      <c r="D1879" s="12"/>
      <c r="E1879" s="155"/>
      <c r="F1879" s="156"/>
    </row>
    <row r="1880" spans="1:6">
      <c r="A1880" s="9"/>
      <c r="B1880" s="25" t="s">
        <v>326</v>
      </c>
      <c r="C1880" s="11"/>
      <c r="D1880" s="12"/>
      <c r="E1880" s="26"/>
      <c r="F1880" s="27"/>
    </row>
    <row r="1881" spans="1:6">
      <c r="A1881" s="9"/>
      <c r="B1881" s="25"/>
      <c r="C1881" s="11"/>
      <c r="D1881" s="12"/>
      <c r="E1881" s="26"/>
      <c r="F1881" s="27"/>
    </row>
    <row r="1882" spans="1:6">
      <c r="A1882" s="9"/>
      <c r="B1882" s="25" t="s">
        <v>82</v>
      </c>
      <c r="C1882" s="11"/>
      <c r="D1882" s="12"/>
      <c r="E1882" s="26"/>
      <c r="F1882" s="27"/>
    </row>
    <row r="1883" spans="1:6">
      <c r="A1883" s="9"/>
      <c r="B1883" s="25"/>
      <c r="C1883" s="11"/>
      <c r="D1883" s="12"/>
      <c r="E1883" s="26"/>
      <c r="F1883" s="27"/>
    </row>
    <row r="1884" spans="1:6">
      <c r="A1884" s="9" t="s">
        <v>24</v>
      </c>
      <c r="B1884" s="25" t="s">
        <v>83</v>
      </c>
      <c r="C1884" s="11">
        <v>12</v>
      </c>
      <c r="D1884" s="12" t="s">
        <v>32</v>
      </c>
      <c r="E1884" s="26"/>
      <c r="F1884" s="27"/>
    </row>
    <row r="1885" spans="1:6">
      <c r="A1885" s="9"/>
      <c r="B1885" s="25"/>
      <c r="C1885" s="11"/>
      <c r="D1885" s="12"/>
      <c r="E1885" s="26"/>
      <c r="F1885" s="27"/>
    </row>
    <row r="1886" spans="1:6">
      <c r="A1886" s="29"/>
      <c r="B1886" s="25" t="s">
        <v>308</v>
      </c>
      <c r="C1886" s="11"/>
      <c r="D1886" s="158"/>
      <c r="E1886" s="26"/>
      <c r="F1886" s="27"/>
    </row>
    <row r="1887" spans="1:6" ht="9" customHeight="1">
      <c r="A1887" s="29"/>
      <c r="B1887" s="25"/>
      <c r="C1887" s="11"/>
      <c r="D1887" s="158"/>
      <c r="E1887" s="26"/>
      <c r="F1887" s="27"/>
    </row>
    <row r="1888" spans="1:6">
      <c r="A1888" s="29" t="s">
        <v>31</v>
      </c>
      <c r="B1888" s="25" t="s">
        <v>84</v>
      </c>
      <c r="C1888" s="11" t="s">
        <v>21</v>
      </c>
      <c r="D1888" s="158"/>
      <c r="E1888" s="26"/>
      <c r="F1888" s="27"/>
    </row>
    <row r="1889" spans="1:6">
      <c r="A1889" s="9"/>
      <c r="B1889" s="25"/>
      <c r="C1889" s="11"/>
      <c r="D1889" s="12"/>
      <c r="E1889" s="26"/>
      <c r="F1889" s="27"/>
    </row>
    <row r="1890" spans="1:6">
      <c r="A1890" s="29"/>
      <c r="B1890" s="28" t="s">
        <v>309</v>
      </c>
      <c r="C1890" s="131"/>
      <c r="D1890" s="132"/>
      <c r="E1890" s="26"/>
      <c r="F1890" s="27"/>
    </row>
    <row r="1891" spans="1:6">
      <c r="A1891" s="29"/>
      <c r="B1891" s="25"/>
      <c r="C1891" s="11"/>
      <c r="D1891" s="12"/>
      <c r="E1891" s="26"/>
      <c r="F1891" s="27"/>
    </row>
    <row r="1892" spans="1:6">
      <c r="A1892" s="29" t="s">
        <v>34</v>
      </c>
      <c r="B1892" s="25" t="s">
        <v>63</v>
      </c>
      <c r="C1892" s="34"/>
      <c r="D1892" s="129"/>
      <c r="E1892" s="26"/>
      <c r="F1892" s="27"/>
    </row>
    <row r="1893" spans="1:6">
      <c r="A1893" s="29"/>
      <c r="B1893" s="25" t="s">
        <v>107</v>
      </c>
      <c r="C1893" s="11"/>
      <c r="D1893" s="12"/>
      <c r="E1893" s="26"/>
      <c r="F1893" s="27"/>
    </row>
    <row r="1894" spans="1:6">
      <c r="A1894" s="29"/>
      <c r="B1894" s="25" t="s">
        <v>65</v>
      </c>
      <c r="C1894" s="34">
        <v>176</v>
      </c>
      <c r="D1894" s="129" t="s">
        <v>25</v>
      </c>
      <c r="E1894" s="26"/>
      <c r="F1894" s="27"/>
    </row>
    <row r="1895" spans="1:6">
      <c r="A1895" s="29"/>
      <c r="B1895" s="25"/>
      <c r="C1895" s="11"/>
      <c r="D1895" s="12"/>
      <c r="E1895" s="26"/>
      <c r="F1895" s="27"/>
    </row>
    <row r="1896" spans="1:6">
      <c r="A1896" s="29" t="s">
        <v>35</v>
      </c>
      <c r="B1896" s="25" t="s">
        <v>85</v>
      </c>
      <c r="C1896" s="11"/>
      <c r="D1896" s="12"/>
      <c r="E1896" s="26"/>
      <c r="F1896" s="27"/>
    </row>
    <row r="1897" spans="1:6">
      <c r="A1897" s="29"/>
      <c r="B1897" s="25" t="s">
        <v>86</v>
      </c>
      <c r="C1897" s="11">
        <v>99</v>
      </c>
      <c r="D1897" s="12" t="s">
        <v>25</v>
      </c>
      <c r="E1897" s="26"/>
      <c r="F1897" s="27"/>
    </row>
    <row r="1898" spans="1:6">
      <c r="A1898" s="29"/>
      <c r="B1898" s="57"/>
      <c r="C1898" s="11"/>
      <c r="D1898" s="12"/>
      <c r="E1898" s="26"/>
      <c r="F1898" s="27"/>
    </row>
    <row r="1899" spans="1:6">
      <c r="A1899" s="29" t="s">
        <v>37</v>
      </c>
      <c r="B1899" s="25" t="s">
        <v>310</v>
      </c>
      <c r="C1899" s="11"/>
      <c r="D1899" s="12"/>
      <c r="E1899" s="26"/>
      <c r="F1899" s="27"/>
    </row>
    <row r="1900" spans="1:6">
      <c r="A1900" s="29"/>
      <c r="B1900" s="25" t="s">
        <v>66</v>
      </c>
      <c r="C1900" s="11">
        <v>17</v>
      </c>
      <c r="D1900" s="12" t="s">
        <v>32</v>
      </c>
      <c r="E1900" s="26"/>
      <c r="F1900" s="27"/>
    </row>
    <row r="1901" spans="1:6">
      <c r="A1901" s="29"/>
      <c r="B1901" s="25"/>
      <c r="C1901" s="11"/>
      <c r="D1901" s="123"/>
      <c r="E1901" s="148"/>
      <c r="F1901" s="27"/>
    </row>
    <row r="1902" spans="1:6">
      <c r="A1902" s="21"/>
      <c r="B1902" s="39"/>
      <c r="C1902" s="40"/>
      <c r="D1902" s="41"/>
      <c r="E1902" s="42"/>
      <c r="F1902" s="24"/>
    </row>
    <row r="1903" spans="1:6">
      <c r="A1903" s="15" t="s">
        <v>1</v>
      </c>
      <c r="B1903" s="43" t="s">
        <v>17</v>
      </c>
      <c r="C1903" s="17" t="s">
        <v>1</v>
      </c>
      <c r="D1903" s="18"/>
      <c r="E1903" s="44" t="s">
        <v>18</v>
      </c>
      <c r="F1903" s="38"/>
    </row>
    <row r="1904" spans="1:6">
      <c r="A1904" s="9" t="s">
        <v>1</v>
      </c>
      <c r="B1904" s="45" t="s">
        <v>1</v>
      </c>
      <c r="C1904" s="11" t="s">
        <v>1</v>
      </c>
      <c r="D1904" s="12"/>
      <c r="E1904" s="8" t="s">
        <v>1</v>
      </c>
      <c r="F1904" s="46"/>
    </row>
    <row r="1905" spans="1:6" ht="15.3" thickBot="1">
      <c r="A1905" s="47"/>
      <c r="B1905" s="48" t="s">
        <v>401</v>
      </c>
      <c r="C1905" s="109">
        <f>C1828+0.01</f>
        <v>4.2499999999999964</v>
      </c>
      <c r="D1905" s="50"/>
      <c r="E1905" s="51"/>
      <c r="F1905" s="52"/>
    </row>
    <row r="1906" spans="1:6">
      <c r="A1906" s="2"/>
      <c r="B1906" s="3"/>
      <c r="C1906" s="4"/>
      <c r="D1906" s="5"/>
      <c r="E1906" s="6"/>
      <c r="F1906" s="7"/>
    </row>
    <row r="1907" spans="1:6">
      <c r="A1907" s="9"/>
      <c r="B1907" s="10"/>
      <c r="C1907" s="11"/>
      <c r="D1907" s="12"/>
      <c r="E1907" s="79" t="s">
        <v>312</v>
      </c>
      <c r="F1907" s="137"/>
    </row>
    <row r="1908" spans="1:6">
      <c r="A1908" s="15"/>
      <c r="B1908" s="16"/>
      <c r="C1908" s="17"/>
      <c r="D1908" s="18"/>
      <c r="E1908" s="138"/>
      <c r="F1908" s="139"/>
    </row>
    <row r="1909" spans="1:6">
      <c r="A1909" s="21"/>
      <c r="B1909" s="22"/>
      <c r="E1909" s="23"/>
      <c r="F1909" s="24"/>
    </row>
    <row r="1910" spans="1:6">
      <c r="A1910" s="29"/>
      <c r="B1910" s="25" t="s">
        <v>137</v>
      </c>
      <c r="C1910" s="11"/>
      <c r="D1910" s="12"/>
      <c r="E1910" s="26"/>
      <c r="F1910" s="27"/>
    </row>
    <row r="1911" spans="1:6">
      <c r="A1911" s="29"/>
      <c r="B1911" s="25"/>
      <c r="C1911" s="11"/>
      <c r="D1911" s="12"/>
      <c r="E1911" s="26"/>
      <c r="F1911" s="27"/>
    </row>
    <row r="1912" spans="1:6">
      <c r="A1912" s="29" t="s">
        <v>2</v>
      </c>
      <c r="B1912" s="25" t="s">
        <v>87</v>
      </c>
      <c r="C1912" s="11"/>
      <c r="D1912" s="12"/>
      <c r="E1912" s="26"/>
      <c r="F1912" s="27"/>
    </row>
    <row r="1913" spans="1:6">
      <c r="A1913" s="29"/>
      <c r="B1913" s="25" t="s">
        <v>88</v>
      </c>
      <c r="C1913" s="11" t="s">
        <v>21</v>
      </c>
      <c r="D1913" s="12"/>
      <c r="E1913" s="26"/>
      <c r="F1913" s="27"/>
    </row>
    <row r="1914" spans="1:6">
      <c r="A1914" s="29"/>
      <c r="B1914" s="25"/>
      <c r="C1914" s="11"/>
      <c r="D1914" s="12"/>
      <c r="E1914" s="26"/>
      <c r="F1914" s="27"/>
    </row>
    <row r="1915" spans="1:6">
      <c r="A1915" s="29" t="s">
        <v>6</v>
      </c>
      <c r="B1915" s="25" t="s">
        <v>89</v>
      </c>
      <c r="C1915" s="11"/>
      <c r="D1915" s="12"/>
      <c r="E1915" s="26"/>
      <c r="F1915" s="27"/>
    </row>
    <row r="1916" spans="1:6">
      <c r="A1916" s="29"/>
      <c r="B1916" s="25" t="s">
        <v>90</v>
      </c>
      <c r="C1916" s="11"/>
      <c r="D1916" s="12"/>
      <c r="E1916" s="26"/>
      <c r="F1916" s="27"/>
    </row>
    <row r="1917" spans="1:6">
      <c r="A1917" s="29"/>
      <c r="B1917" s="25" t="s">
        <v>91</v>
      </c>
      <c r="C1917" s="11" t="s">
        <v>21</v>
      </c>
      <c r="D1917" s="12"/>
      <c r="E1917" s="26"/>
      <c r="F1917" s="27"/>
    </row>
    <row r="1918" spans="1:6">
      <c r="A1918" s="29"/>
      <c r="B1918" s="25"/>
      <c r="C1918" s="11"/>
      <c r="D1918" s="12"/>
      <c r="E1918" s="26"/>
      <c r="F1918" s="27"/>
    </row>
    <row r="1919" spans="1:6">
      <c r="A1919" s="29" t="s">
        <v>7</v>
      </c>
      <c r="B1919" s="25" t="s">
        <v>92</v>
      </c>
      <c r="C1919" s="11"/>
      <c r="D1919" s="12"/>
      <c r="E1919" s="26"/>
      <c r="F1919" s="27"/>
    </row>
    <row r="1920" spans="1:6">
      <c r="A1920" s="29"/>
      <c r="B1920" s="25" t="s">
        <v>93</v>
      </c>
      <c r="C1920" s="11"/>
      <c r="D1920" s="12"/>
      <c r="E1920" s="26"/>
      <c r="F1920" s="27"/>
    </row>
    <row r="1921" spans="1:6">
      <c r="A1921" s="29"/>
      <c r="B1921" s="25" t="s">
        <v>88</v>
      </c>
      <c r="C1921" s="11" t="s">
        <v>21</v>
      </c>
      <c r="D1921" s="12"/>
      <c r="E1921" s="26"/>
      <c r="F1921" s="27"/>
    </row>
    <row r="1922" spans="1:6">
      <c r="A1922" s="9"/>
      <c r="B1922" s="25"/>
      <c r="C1922" s="11"/>
      <c r="D1922" s="12"/>
      <c r="E1922" s="26"/>
      <c r="F1922" s="27"/>
    </row>
    <row r="1923" spans="1:6">
      <c r="A1923" s="9"/>
      <c r="B1923" s="25"/>
      <c r="C1923" s="11"/>
      <c r="D1923" s="12"/>
      <c r="E1923" s="26"/>
      <c r="F1923" s="27"/>
    </row>
    <row r="1924" spans="1:6">
      <c r="A1924" s="9"/>
      <c r="B1924" s="25"/>
      <c r="C1924" s="11"/>
      <c r="D1924" s="12"/>
      <c r="E1924" s="26"/>
      <c r="F1924" s="27"/>
    </row>
    <row r="1925" spans="1:6">
      <c r="A1925" s="9"/>
      <c r="B1925" s="25"/>
      <c r="C1925" s="11"/>
      <c r="D1925" s="12"/>
      <c r="E1925" s="26"/>
      <c r="F1925" s="27"/>
    </row>
    <row r="1926" spans="1:6">
      <c r="A1926" s="9"/>
      <c r="B1926" s="25"/>
      <c r="C1926" s="11"/>
      <c r="D1926" s="12"/>
      <c r="E1926" s="26"/>
      <c r="F1926" s="27"/>
    </row>
    <row r="1927" spans="1:6">
      <c r="A1927" s="9"/>
      <c r="B1927" s="25"/>
      <c r="C1927" s="11"/>
      <c r="D1927" s="12"/>
      <c r="E1927" s="26"/>
      <c r="F1927" s="27"/>
    </row>
    <row r="1928" spans="1:6">
      <c r="A1928" s="9"/>
      <c r="B1928" s="25"/>
      <c r="C1928" s="11"/>
      <c r="D1928" s="12"/>
      <c r="E1928" s="26"/>
      <c r="F1928" s="27"/>
    </row>
    <row r="1929" spans="1:6">
      <c r="A1929" s="9"/>
      <c r="B1929" s="25"/>
      <c r="C1929" s="11"/>
      <c r="D1929" s="12"/>
      <c r="E1929" s="26"/>
      <c r="F1929" s="27"/>
    </row>
    <row r="1930" spans="1:6">
      <c r="A1930" s="9"/>
      <c r="B1930" s="25"/>
      <c r="C1930" s="11"/>
      <c r="D1930" s="12"/>
      <c r="E1930" s="26"/>
      <c r="F1930" s="27"/>
    </row>
    <row r="1931" spans="1:6">
      <c r="A1931" s="9"/>
      <c r="B1931" s="25"/>
      <c r="C1931" s="11"/>
      <c r="D1931" s="12"/>
      <c r="E1931" s="26"/>
      <c r="F1931" s="27"/>
    </row>
    <row r="1932" spans="1:6">
      <c r="A1932" s="9"/>
      <c r="B1932" s="25"/>
      <c r="C1932" s="11"/>
      <c r="D1932" s="12"/>
      <c r="E1932" s="26"/>
      <c r="F1932" s="27"/>
    </row>
    <row r="1933" spans="1:6">
      <c r="A1933" s="9"/>
      <c r="B1933" s="25"/>
      <c r="C1933" s="11"/>
      <c r="D1933" s="12"/>
      <c r="E1933" s="26"/>
      <c r="F1933" s="27"/>
    </row>
    <row r="1934" spans="1:6">
      <c r="A1934" s="9"/>
      <c r="B1934" s="25"/>
      <c r="C1934" s="11"/>
      <c r="D1934" s="12"/>
      <c r="E1934" s="26"/>
      <c r="F1934" s="27"/>
    </row>
    <row r="1935" spans="1:6">
      <c r="A1935" s="9"/>
      <c r="B1935" s="25"/>
      <c r="C1935" s="11"/>
      <c r="D1935" s="12"/>
      <c r="E1935" s="26"/>
      <c r="F1935" s="27"/>
    </row>
    <row r="1936" spans="1:6">
      <c r="A1936" s="9"/>
      <c r="B1936" s="25"/>
      <c r="C1936" s="11"/>
      <c r="D1936" s="12"/>
      <c r="E1936" s="26"/>
      <c r="F1936" s="27"/>
    </row>
    <row r="1937" spans="1:6">
      <c r="A1937" s="9"/>
      <c r="B1937" s="25"/>
      <c r="C1937" s="11"/>
      <c r="D1937" s="12"/>
      <c r="E1937" s="26"/>
      <c r="F1937" s="27"/>
    </row>
    <row r="1938" spans="1:6">
      <c r="A1938" s="9"/>
      <c r="B1938" s="25"/>
      <c r="C1938" s="11"/>
      <c r="D1938" s="12"/>
      <c r="E1938" s="26"/>
      <c r="F1938" s="27"/>
    </row>
    <row r="1939" spans="1:6">
      <c r="A1939" s="9"/>
      <c r="B1939" s="25"/>
      <c r="C1939" s="11"/>
      <c r="D1939" s="12"/>
      <c r="E1939" s="26"/>
      <c r="F1939" s="27"/>
    </row>
    <row r="1940" spans="1:6">
      <c r="A1940" s="9"/>
      <c r="B1940" s="25"/>
      <c r="C1940" s="11"/>
      <c r="D1940" s="12"/>
      <c r="E1940" s="26"/>
      <c r="F1940" s="27"/>
    </row>
    <row r="1941" spans="1:6">
      <c r="A1941" s="9"/>
      <c r="B1941" s="25"/>
      <c r="C1941" s="11"/>
      <c r="D1941" s="12"/>
      <c r="E1941" s="26"/>
      <c r="F1941" s="27"/>
    </row>
    <row r="1942" spans="1:6">
      <c r="A1942" s="9"/>
      <c r="B1942" s="25"/>
      <c r="C1942" s="11"/>
      <c r="D1942" s="12"/>
      <c r="E1942" s="26"/>
      <c r="F1942" s="27"/>
    </row>
    <row r="1943" spans="1:6">
      <c r="A1943" s="9"/>
      <c r="B1943" s="25"/>
      <c r="C1943" s="11"/>
      <c r="D1943" s="12"/>
      <c r="E1943" s="26"/>
      <c r="F1943" s="27"/>
    </row>
    <row r="1944" spans="1:6">
      <c r="A1944" s="9"/>
      <c r="B1944" s="25"/>
      <c r="C1944" s="11"/>
      <c r="D1944" s="12"/>
      <c r="E1944" s="26"/>
      <c r="F1944" s="27"/>
    </row>
    <row r="1945" spans="1:6">
      <c r="A1945" s="9"/>
      <c r="B1945" s="25"/>
      <c r="C1945" s="11"/>
      <c r="D1945" s="12"/>
      <c r="E1945" s="26"/>
      <c r="F1945" s="27"/>
    </row>
    <row r="1946" spans="1:6">
      <c r="A1946" s="9"/>
      <c r="B1946" s="25"/>
      <c r="C1946" s="11"/>
      <c r="D1946" s="12"/>
      <c r="E1946" s="26"/>
      <c r="F1946" s="27"/>
    </row>
    <row r="1947" spans="1:6">
      <c r="A1947" s="9"/>
      <c r="B1947" s="25"/>
      <c r="C1947" s="11"/>
      <c r="D1947" s="12"/>
      <c r="E1947" s="26"/>
      <c r="F1947" s="27"/>
    </row>
    <row r="1948" spans="1:6">
      <c r="A1948" s="9"/>
      <c r="B1948" s="25"/>
      <c r="C1948" s="11"/>
      <c r="D1948" s="12"/>
      <c r="E1948" s="26"/>
      <c r="F1948" s="27"/>
    </row>
    <row r="1949" spans="1:6">
      <c r="A1949" s="9"/>
      <c r="B1949" s="25"/>
      <c r="C1949" s="11"/>
      <c r="D1949" s="12"/>
      <c r="E1949" s="26"/>
      <c r="F1949" s="27"/>
    </row>
    <row r="1950" spans="1:6">
      <c r="A1950" s="9"/>
      <c r="B1950" s="25"/>
      <c r="C1950" s="11"/>
      <c r="D1950" s="12"/>
      <c r="E1950" s="26"/>
      <c r="F1950" s="27"/>
    </row>
    <row r="1951" spans="1:6">
      <c r="A1951" s="9"/>
      <c r="B1951" s="25"/>
      <c r="C1951" s="11"/>
      <c r="D1951" s="12"/>
      <c r="E1951" s="26"/>
      <c r="F1951" s="27"/>
    </row>
    <row r="1952" spans="1:6">
      <c r="A1952" s="9"/>
      <c r="B1952" s="25"/>
      <c r="C1952" s="11"/>
      <c r="D1952" s="12"/>
      <c r="E1952" s="26"/>
      <c r="F1952" s="27"/>
    </row>
    <row r="1953" spans="1:6">
      <c r="A1953" s="9"/>
      <c r="B1953" s="25"/>
      <c r="C1953" s="11"/>
      <c r="D1953" s="12"/>
      <c r="E1953" s="26"/>
      <c r="F1953" s="27"/>
    </row>
    <row r="1954" spans="1:6">
      <c r="A1954" s="9"/>
      <c r="B1954" s="25"/>
      <c r="C1954" s="11"/>
      <c r="D1954" s="12"/>
      <c r="E1954" s="26"/>
      <c r="F1954" s="27"/>
    </row>
    <row r="1955" spans="1:6">
      <c r="A1955" s="9"/>
      <c r="B1955" s="25"/>
      <c r="C1955" s="11"/>
      <c r="D1955" s="12"/>
      <c r="E1955" s="26"/>
      <c r="F1955" s="27"/>
    </row>
    <row r="1956" spans="1:6">
      <c r="A1956" s="9"/>
      <c r="B1956" s="25"/>
      <c r="C1956" s="11"/>
      <c r="D1956" s="12"/>
      <c r="E1956" s="26"/>
      <c r="F1956" s="27"/>
    </row>
    <row r="1957" spans="1:6">
      <c r="A1957" s="9"/>
      <c r="B1957" s="25"/>
      <c r="C1957" s="11"/>
      <c r="D1957" s="12"/>
      <c r="E1957" s="26"/>
      <c r="F1957" s="27"/>
    </row>
    <row r="1958" spans="1:6">
      <c r="A1958" s="9"/>
      <c r="B1958" s="25"/>
      <c r="C1958" s="11"/>
      <c r="D1958" s="12"/>
      <c r="E1958" s="26"/>
      <c r="F1958" s="27"/>
    </row>
    <row r="1959" spans="1:6">
      <c r="A1959" s="9"/>
      <c r="B1959" s="25"/>
      <c r="C1959" s="11"/>
      <c r="D1959" s="12"/>
      <c r="E1959" s="26"/>
      <c r="F1959" s="27"/>
    </row>
    <row r="1960" spans="1:6">
      <c r="A1960" s="9"/>
      <c r="B1960" s="25"/>
      <c r="C1960" s="11"/>
      <c r="D1960" s="12"/>
      <c r="E1960" s="26"/>
      <c r="F1960" s="27"/>
    </row>
    <row r="1961" spans="1:6">
      <c r="A1961" s="9"/>
      <c r="B1961" s="25"/>
      <c r="C1961" s="11"/>
      <c r="D1961" s="12"/>
      <c r="E1961" s="26"/>
      <c r="F1961" s="27"/>
    </row>
    <row r="1962" spans="1:6">
      <c r="A1962" s="9"/>
      <c r="B1962" s="25"/>
      <c r="C1962" s="11"/>
      <c r="D1962" s="12"/>
      <c r="E1962" s="26"/>
      <c r="F1962" s="27"/>
    </row>
    <row r="1963" spans="1:6">
      <c r="A1963" s="9"/>
      <c r="B1963" s="25"/>
      <c r="C1963" s="11"/>
      <c r="D1963" s="12"/>
      <c r="E1963" s="26"/>
      <c r="F1963" s="27"/>
    </row>
    <row r="1964" spans="1:6">
      <c r="A1964" s="9"/>
      <c r="B1964" s="25"/>
      <c r="C1964" s="11"/>
      <c r="D1964" s="12"/>
      <c r="E1964" s="26"/>
      <c r="F1964" s="27"/>
    </row>
    <row r="1965" spans="1:6">
      <c r="A1965" s="9"/>
      <c r="B1965" s="25"/>
      <c r="C1965" s="11"/>
      <c r="D1965" s="12"/>
      <c r="E1965" s="26"/>
      <c r="F1965" s="27"/>
    </row>
    <row r="1966" spans="1:6">
      <c r="A1966" s="9"/>
      <c r="B1966" s="25"/>
      <c r="C1966" s="11"/>
      <c r="D1966" s="12"/>
      <c r="E1966" s="26"/>
      <c r="F1966" s="27"/>
    </row>
    <row r="1967" spans="1:6">
      <c r="A1967" s="9"/>
      <c r="B1967" s="25"/>
      <c r="C1967" s="11"/>
      <c r="D1967" s="12"/>
      <c r="E1967" s="26"/>
      <c r="F1967" s="27"/>
    </row>
    <row r="1968" spans="1:6">
      <c r="A1968" s="9"/>
      <c r="B1968" s="25"/>
      <c r="C1968" s="11"/>
      <c r="D1968" s="12"/>
      <c r="E1968" s="26"/>
      <c r="F1968" s="27"/>
    </row>
    <row r="1969" spans="1:6">
      <c r="A1969" s="9"/>
      <c r="B1969" s="25"/>
      <c r="C1969" s="11"/>
      <c r="D1969" s="12"/>
      <c r="E1969" s="26"/>
      <c r="F1969" s="27"/>
    </row>
    <row r="1970" spans="1:6">
      <c r="A1970" s="9"/>
      <c r="B1970" s="25"/>
      <c r="C1970" s="11"/>
      <c r="D1970" s="12"/>
      <c r="E1970" s="26"/>
      <c r="F1970" s="27"/>
    </row>
    <row r="1971" spans="1:6">
      <c r="A1971" s="9"/>
      <c r="B1971" s="25"/>
      <c r="C1971" s="11"/>
      <c r="D1971" s="12"/>
      <c r="E1971" s="26"/>
      <c r="F1971" s="27"/>
    </row>
    <row r="1972" spans="1:6">
      <c r="A1972" s="9"/>
      <c r="B1972" s="25"/>
      <c r="C1972" s="11"/>
      <c r="D1972" s="12"/>
      <c r="E1972" s="26"/>
      <c r="F1972" s="27"/>
    </row>
    <row r="1973" spans="1:6">
      <c r="A1973" s="9"/>
      <c r="B1973" s="25"/>
      <c r="C1973" s="11"/>
      <c r="D1973" s="12"/>
      <c r="E1973" s="26"/>
      <c r="F1973" s="27"/>
    </row>
    <row r="1974" spans="1:6">
      <c r="A1974" s="9"/>
      <c r="B1974" s="25"/>
      <c r="C1974" s="11"/>
      <c r="D1974" s="12"/>
      <c r="E1974" s="26"/>
      <c r="F1974" s="27"/>
    </row>
    <row r="1975" spans="1:6">
      <c r="A1975" s="9"/>
      <c r="B1975" s="25"/>
      <c r="C1975" s="11"/>
      <c r="D1975" s="12"/>
      <c r="E1975" s="26"/>
      <c r="F1975" s="27"/>
    </row>
    <row r="1976" spans="1:6">
      <c r="A1976" s="9"/>
      <c r="B1976" s="25"/>
      <c r="C1976" s="11"/>
      <c r="D1976" s="12"/>
      <c r="E1976" s="26"/>
      <c r="F1976" s="27"/>
    </row>
    <row r="1977" spans="1:6">
      <c r="A1977" s="9"/>
      <c r="B1977" s="25"/>
      <c r="C1977" s="11"/>
      <c r="D1977" s="12"/>
      <c r="E1977" s="26"/>
      <c r="F1977" s="27"/>
    </row>
    <row r="1978" spans="1:6">
      <c r="A1978" s="9"/>
      <c r="B1978" s="25"/>
      <c r="C1978" s="11"/>
      <c r="D1978" s="12"/>
      <c r="E1978" s="26"/>
      <c r="F1978" s="27"/>
    </row>
    <row r="1979" spans="1:6">
      <c r="A1979" s="21"/>
      <c r="B1979" s="39"/>
      <c r="C1979" s="40"/>
      <c r="D1979" s="41"/>
      <c r="E1979" s="42"/>
      <c r="F1979" s="24"/>
    </row>
    <row r="1980" spans="1:6">
      <c r="A1980" s="15" t="s">
        <v>1</v>
      </c>
      <c r="B1980" s="43" t="s">
        <v>17</v>
      </c>
      <c r="C1980" s="17" t="s">
        <v>1</v>
      </c>
      <c r="D1980" s="18"/>
      <c r="E1980" s="44" t="s">
        <v>18</v>
      </c>
      <c r="F1980" s="38"/>
    </row>
    <row r="1981" spans="1:6">
      <c r="A1981" s="9" t="s">
        <v>1</v>
      </c>
      <c r="B1981" s="45" t="s">
        <v>1</v>
      </c>
      <c r="C1981" s="11" t="s">
        <v>1</v>
      </c>
      <c r="D1981" s="12"/>
      <c r="E1981" s="8" t="s">
        <v>1</v>
      </c>
      <c r="F1981" s="46"/>
    </row>
    <row r="1982" spans="1:6" ht="15.3" thickBot="1">
      <c r="A1982" s="47"/>
      <c r="B1982" s="48" t="s">
        <v>401</v>
      </c>
      <c r="C1982" s="109">
        <f>C1905+0.01</f>
        <v>4.2599999999999962</v>
      </c>
      <c r="D1982" s="50"/>
      <c r="E1982" s="51"/>
      <c r="F1982" s="52"/>
    </row>
    <row r="1983" spans="1:6">
      <c r="A1983" s="2"/>
      <c r="B1983" s="3"/>
      <c r="C1983" s="4"/>
      <c r="D1983" s="5"/>
      <c r="E1983" s="6"/>
      <c r="F1983" s="7"/>
    </row>
    <row r="1984" spans="1:6">
      <c r="A1984" s="9"/>
      <c r="B1984" s="10"/>
      <c r="C1984" s="11"/>
      <c r="D1984" s="12"/>
      <c r="E1984" s="79" t="s">
        <v>312</v>
      </c>
      <c r="F1984" s="137"/>
    </row>
    <row r="1985" spans="1:6">
      <c r="A1985" s="15"/>
      <c r="B1985" s="16"/>
      <c r="C1985" s="17"/>
      <c r="D1985" s="18"/>
      <c r="E1985" s="138"/>
      <c r="F1985" s="139"/>
    </row>
    <row r="1986" spans="1:6">
      <c r="A1986" s="9"/>
      <c r="B1986" s="25"/>
      <c r="C1986" s="11"/>
      <c r="D1986" s="12"/>
      <c r="E1986" s="26"/>
      <c r="F1986" s="27"/>
    </row>
    <row r="1987" spans="1:6">
      <c r="A1987" s="9"/>
      <c r="B1987" s="25"/>
      <c r="C1987" s="11"/>
      <c r="D1987" s="12"/>
      <c r="E1987" s="26"/>
      <c r="F1987" s="27"/>
    </row>
    <row r="1988" spans="1:6">
      <c r="A1988" s="9"/>
      <c r="B1988" s="25"/>
      <c r="C1988" s="11"/>
      <c r="D1988" s="12"/>
      <c r="E1988" s="26"/>
      <c r="F1988" s="27"/>
    </row>
    <row r="1989" spans="1:6">
      <c r="A1989" s="9"/>
      <c r="B1989" s="25"/>
      <c r="C1989" s="11"/>
      <c r="D1989" s="12"/>
      <c r="E1989" s="26"/>
      <c r="F1989" s="27"/>
    </row>
    <row r="1990" spans="1:6">
      <c r="A1990" s="9"/>
      <c r="B1990" s="25"/>
      <c r="C1990" s="11"/>
      <c r="D1990" s="12"/>
      <c r="E1990" s="26"/>
      <c r="F1990" s="27"/>
    </row>
    <row r="1991" spans="1:6">
      <c r="A1991" s="9"/>
      <c r="B1991" s="25"/>
      <c r="C1991" s="11"/>
      <c r="D1991" s="12"/>
      <c r="E1991" s="26"/>
      <c r="F1991" s="27"/>
    </row>
    <row r="1992" spans="1:6">
      <c r="A1992" s="9"/>
      <c r="B1992" s="25"/>
      <c r="C1992" s="11"/>
      <c r="D1992" s="12"/>
      <c r="E1992" s="26"/>
      <c r="F1992" s="27"/>
    </row>
    <row r="1993" spans="1:6">
      <c r="A1993" s="9"/>
      <c r="B1993" s="25"/>
      <c r="C1993" s="11"/>
      <c r="D1993" s="12"/>
      <c r="E1993" s="26"/>
      <c r="F1993" s="27"/>
    </row>
    <row r="1994" spans="1:6">
      <c r="A1994" s="9"/>
      <c r="B1994" s="25"/>
      <c r="C1994" s="11"/>
      <c r="D1994" s="12"/>
      <c r="E1994" s="26"/>
      <c r="F1994" s="27"/>
    </row>
    <row r="1995" spans="1:6">
      <c r="A1995" s="9"/>
      <c r="B1995" s="25"/>
      <c r="C1995" s="11"/>
      <c r="D1995" s="12"/>
      <c r="E1995" s="26"/>
      <c r="F1995" s="27"/>
    </row>
    <row r="1996" spans="1:6">
      <c r="A1996" s="9"/>
      <c r="B1996" s="25"/>
      <c r="C1996" s="11"/>
      <c r="D1996" s="12"/>
      <c r="E1996" s="26"/>
      <c r="F1996" s="27"/>
    </row>
    <row r="1997" spans="1:6">
      <c r="A1997" s="9"/>
      <c r="B1997" s="25"/>
      <c r="C1997" s="11"/>
      <c r="D1997" s="12"/>
      <c r="E1997" s="26"/>
      <c r="F1997" s="27"/>
    </row>
    <row r="1998" spans="1:6">
      <c r="A1998" s="9"/>
      <c r="B1998" s="25"/>
      <c r="C1998" s="11"/>
      <c r="D1998" s="12"/>
      <c r="E1998" s="26"/>
      <c r="F1998" s="27"/>
    </row>
    <row r="1999" spans="1:6">
      <c r="A1999" s="9"/>
      <c r="B1999" s="25"/>
      <c r="C1999" s="11"/>
      <c r="D1999" s="12"/>
      <c r="E1999" s="26"/>
      <c r="F1999" s="27"/>
    </row>
    <row r="2000" spans="1:6">
      <c r="A2000" s="9"/>
      <c r="B2000" s="25"/>
      <c r="C2000" s="11"/>
      <c r="D2000" s="12"/>
      <c r="E2000" s="26"/>
      <c r="F2000" s="27"/>
    </row>
    <row r="2001" spans="1:6">
      <c r="A2001" s="9"/>
      <c r="B2001" s="25"/>
      <c r="C2001" s="11"/>
      <c r="D2001" s="12"/>
      <c r="E2001" s="26"/>
      <c r="F2001" s="27"/>
    </row>
    <row r="2002" spans="1:6">
      <c r="A2002" s="9"/>
      <c r="B2002" s="25"/>
      <c r="C2002" s="11"/>
      <c r="D2002" s="12"/>
      <c r="E2002" s="26"/>
      <c r="F2002" s="27"/>
    </row>
    <row r="2003" spans="1:6">
      <c r="A2003" s="9"/>
      <c r="B2003" s="25"/>
      <c r="C2003" s="11"/>
      <c r="D2003" s="12"/>
      <c r="E2003" s="26"/>
      <c r="F2003" s="27"/>
    </row>
    <row r="2004" spans="1:6">
      <c r="A2004" s="9"/>
      <c r="B2004" s="25"/>
      <c r="C2004" s="11"/>
      <c r="D2004" s="12"/>
      <c r="E2004" s="26"/>
      <c r="F2004" s="27"/>
    </row>
    <row r="2005" spans="1:6">
      <c r="A2005" s="9"/>
      <c r="B2005" s="25"/>
      <c r="C2005" s="11"/>
      <c r="D2005" s="12"/>
      <c r="E2005" s="26"/>
      <c r="F2005" s="27"/>
    </row>
    <row r="2006" spans="1:6">
      <c r="A2006" s="9"/>
      <c r="B2006" s="25"/>
      <c r="C2006" s="11"/>
      <c r="D2006" s="12"/>
      <c r="E2006" s="26"/>
      <c r="F2006" s="27"/>
    </row>
    <row r="2007" spans="1:6">
      <c r="A2007" s="9"/>
      <c r="B2007" s="25"/>
      <c r="C2007" s="11"/>
      <c r="D2007" s="12"/>
      <c r="E2007" s="26"/>
      <c r="F2007" s="27"/>
    </row>
    <row r="2008" spans="1:6">
      <c r="A2008" s="9"/>
      <c r="B2008" s="25"/>
      <c r="C2008" s="11"/>
      <c r="D2008" s="12"/>
      <c r="E2008" s="26"/>
      <c r="F2008" s="27"/>
    </row>
    <row r="2009" spans="1:6">
      <c r="A2009" s="29"/>
      <c r="B2009" s="25" t="s">
        <v>1</v>
      </c>
      <c r="C2009" s="11"/>
      <c r="D2009" s="12"/>
      <c r="E2009" s="26"/>
      <c r="F2009" s="27"/>
    </row>
    <row r="2010" spans="1:6">
      <c r="A2010" s="29"/>
      <c r="B2010" s="56" t="s">
        <v>27</v>
      </c>
      <c r="C2010" s="11"/>
      <c r="D2010" s="12"/>
      <c r="E2010" s="26"/>
      <c r="F2010" s="27"/>
    </row>
    <row r="2011" spans="1:6">
      <c r="A2011" s="29"/>
      <c r="B2011" s="56" t="s">
        <v>1</v>
      </c>
      <c r="C2011" s="11"/>
      <c r="D2011" s="12"/>
      <c r="E2011" s="26"/>
      <c r="F2011" s="27"/>
    </row>
    <row r="2012" spans="1:6">
      <c r="A2012" s="29"/>
      <c r="B2012" s="56" t="s">
        <v>70</v>
      </c>
      <c r="C2012" s="11"/>
      <c r="D2012" s="12"/>
      <c r="E2012" s="26"/>
      <c r="F2012" s="27"/>
    </row>
    <row r="2013" spans="1:6">
      <c r="A2013" s="29"/>
      <c r="B2013" s="25" t="s">
        <v>1</v>
      </c>
      <c r="C2013" s="11"/>
      <c r="D2013" s="12"/>
      <c r="E2013" s="26"/>
      <c r="F2013" s="27"/>
    </row>
    <row r="2014" spans="1:6">
      <c r="A2014" s="29"/>
      <c r="B2014" s="88">
        <f>C1905</f>
        <v>4.2499999999999964</v>
      </c>
      <c r="C2014" s="11"/>
      <c r="D2014" s="12"/>
      <c r="E2014" s="26"/>
      <c r="F2014" s="27"/>
    </row>
    <row r="2015" spans="1:6">
      <c r="A2015" s="29"/>
      <c r="B2015" s="57" t="s">
        <v>1</v>
      </c>
      <c r="C2015" s="11"/>
      <c r="D2015" s="12"/>
      <c r="E2015" s="26"/>
      <c r="F2015" s="27"/>
    </row>
    <row r="2016" spans="1:6">
      <c r="A2016" s="29"/>
      <c r="B2016" s="88">
        <f>C2059</f>
        <v>4.269999999999996</v>
      </c>
      <c r="C2016" s="11"/>
      <c r="D2016" s="12"/>
      <c r="E2016" s="26"/>
      <c r="F2016" s="27"/>
    </row>
    <row r="2017" spans="1:6">
      <c r="A2017" s="29"/>
      <c r="B2017" s="57"/>
      <c r="C2017" s="11"/>
      <c r="D2017" s="12"/>
      <c r="E2017" s="26"/>
      <c r="F2017" s="27"/>
    </row>
    <row r="2018" spans="1:6">
      <c r="A2018" s="29"/>
      <c r="B2018" s="88"/>
      <c r="C2018" s="11"/>
      <c r="D2018" s="12"/>
      <c r="E2018" s="26"/>
      <c r="F2018" s="27"/>
    </row>
    <row r="2019" spans="1:6">
      <c r="A2019" s="29"/>
      <c r="B2019" s="57"/>
      <c r="C2019" s="11"/>
      <c r="D2019" s="12"/>
      <c r="E2019" s="26"/>
      <c r="F2019" s="27"/>
    </row>
    <row r="2020" spans="1:6">
      <c r="A2020" s="29"/>
      <c r="B2020" s="57"/>
      <c r="C2020" s="11"/>
      <c r="D2020" s="12"/>
      <c r="E2020" s="26"/>
      <c r="F2020" s="27"/>
    </row>
    <row r="2021" spans="1:6">
      <c r="A2021" s="9"/>
      <c r="B2021" s="25"/>
      <c r="C2021" s="11"/>
      <c r="D2021" s="12"/>
      <c r="E2021" s="26"/>
      <c r="F2021" s="27"/>
    </row>
    <row r="2022" spans="1:6">
      <c r="A2022" s="9"/>
      <c r="B2022" s="25"/>
      <c r="C2022" s="11"/>
      <c r="D2022" s="12"/>
      <c r="E2022" s="26"/>
      <c r="F2022" s="27"/>
    </row>
    <row r="2023" spans="1:6">
      <c r="A2023" s="9"/>
      <c r="B2023" s="25"/>
      <c r="C2023" s="11"/>
      <c r="D2023" s="12"/>
      <c r="E2023" s="26"/>
      <c r="F2023" s="27"/>
    </row>
    <row r="2024" spans="1:6">
      <c r="A2024" s="9"/>
      <c r="B2024" s="25"/>
      <c r="C2024" s="11"/>
      <c r="D2024" s="12"/>
      <c r="E2024" s="26"/>
      <c r="F2024" s="27"/>
    </row>
    <row r="2025" spans="1:6">
      <c r="A2025" s="9"/>
      <c r="B2025" s="25"/>
      <c r="C2025" s="11"/>
      <c r="D2025" s="12"/>
      <c r="E2025" s="26"/>
      <c r="F2025" s="27"/>
    </row>
    <row r="2026" spans="1:6">
      <c r="A2026" s="9"/>
      <c r="B2026" s="25"/>
      <c r="C2026" s="11"/>
      <c r="D2026" s="12"/>
      <c r="E2026" s="26"/>
      <c r="F2026" s="27"/>
    </row>
    <row r="2027" spans="1:6">
      <c r="A2027" s="9"/>
      <c r="B2027" s="25"/>
      <c r="C2027" s="11"/>
      <c r="D2027" s="12"/>
      <c r="E2027" s="26"/>
      <c r="F2027" s="27"/>
    </row>
    <row r="2028" spans="1:6">
      <c r="A2028" s="9"/>
      <c r="B2028" s="25"/>
      <c r="C2028" s="11"/>
      <c r="D2028" s="12"/>
      <c r="E2028" s="26"/>
      <c r="F2028" s="27"/>
    </row>
    <row r="2029" spans="1:6">
      <c r="A2029" s="9"/>
      <c r="B2029" s="25"/>
      <c r="C2029" s="11"/>
      <c r="D2029" s="12"/>
      <c r="E2029" s="26"/>
      <c r="F2029" s="27"/>
    </row>
    <row r="2030" spans="1:6">
      <c r="A2030" s="9"/>
      <c r="B2030" s="25"/>
      <c r="C2030" s="11"/>
      <c r="D2030" s="12"/>
      <c r="E2030" s="26"/>
      <c r="F2030" s="27"/>
    </row>
    <row r="2031" spans="1:6">
      <c r="A2031" s="9"/>
      <c r="B2031" s="25"/>
      <c r="C2031" s="11"/>
      <c r="D2031" s="12"/>
      <c r="E2031" s="26"/>
      <c r="F2031" s="27"/>
    </row>
    <row r="2032" spans="1:6">
      <c r="A2032" s="9"/>
      <c r="B2032" s="25"/>
      <c r="C2032" s="11"/>
      <c r="D2032" s="12"/>
      <c r="E2032" s="26"/>
      <c r="F2032" s="27"/>
    </row>
    <row r="2033" spans="1:6">
      <c r="A2033" s="9"/>
      <c r="B2033" s="25"/>
      <c r="C2033" s="11"/>
      <c r="D2033" s="12"/>
      <c r="E2033" s="26"/>
      <c r="F2033" s="27"/>
    </row>
    <row r="2034" spans="1:6">
      <c r="A2034" s="9"/>
      <c r="B2034" s="25"/>
      <c r="C2034" s="11"/>
      <c r="D2034" s="12"/>
      <c r="E2034" s="26"/>
      <c r="F2034" s="27"/>
    </row>
    <row r="2035" spans="1:6">
      <c r="A2035" s="9"/>
      <c r="B2035" s="25"/>
      <c r="C2035" s="11"/>
      <c r="D2035" s="12"/>
      <c r="E2035" s="26"/>
      <c r="F2035" s="27"/>
    </row>
    <row r="2036" spans="1:6">
      <c r="A2036" s="9"/>
      <c r="B2036" s="25"/>
      <c r="C2036" s="11"/>
      <c r="D2036" s="12"/>
      <c r="E2036" s="26"/>
      <c r="F2036" s="27"/>
    </row>
    <row r="2037" spans="1:6">
      <c r="A2037" s="9"/>
      <c r="B2037" s="25"/>
      <c r="C2037" s="11"/>
      <c r="D2037" s="12"/>
      <c r="E2037" s="26"/>
      <c r="F2037" s="27"/>
    </row>
    <row r="2038" spans="1:6">
      <c r="A2038" s="9"/>
      <c r="B2038" s="25"/>
      <c r="C2038" s="11"/>
      <c r="D2038" s="12"/>
      <c r="E2038" s="26"/>
      <c r="F2038" s="27"/>
    </row>
    <row r="2039" spans="1:6">
      <c r="A2039" s="9"/>
      <c r="B2039" s="25"/>
      <c r="C2039" s="11"/>
      <c r="D2039" s="12"/>
      <c r="E2039" s="26"/>
      <c r="F2039" s="27"/>
    </row>
    <row r="2040" spans="1:6">
      <c r="A2040" s="9"/>
      <c r="B2040" s="25"/>
      <c r="C2040" s="11"/>
      <c r="D2040" s="12"/>
      <c r="E2040" s="26"/>
      <c r="F2040" s="27"/>
    </row>
    <row r="2041" spans="1:6">
      <c r="A2041" s="9"/>
      <c r="B2041" s="25"/>
      <c r="C2041" s="11"/>
      <c r="D2041" s="12"/>
      <c r="E2041" s="26"/>
      <c r="F2041" s="27"/>
    </row>
    <row r="2042" spans="1:6">
      <c r="A2042" s="9"/>
      <c r="B2042" s="25"/>
      <c r="C2042" s="11"/>
      <c r="D2042" s="12"/>
      <c r="E2042" s="26"/>
      <c r="F2042" s="27"/>
    </row>
    <row r="2043" spans="1:6">
      <c r="A2043" s="9"/>
      <c r="B2043" s="25"/>
      <c r="C2043" s="11"/>
      <c r="D2043" s="12"/>
      <c r="E2043" s="26"/>
      <c r="F2043" s="27"/>
    </row>
    <row r="2044" spans="1:6">
      <c r="A2044" s="9"/>
      <c r="B2044" s="25"/>
      <c r="C2044" s="11"/>
      <c r="D2044" s="12"/>
      <c r="E2044" s="26"/>
      <c r="F2044" s="27"/>
    </row>
    <row r="2045" spans="1:6">
      <c r="A2045" s="9"/>
      <c r="B2045" s="25"/>
      <c r="C2045" s="11"/>
      <c r="D2045" s="12"/>
      <c r="E2045" s="26"/>
      <c r="F2045" s="27"/>
    </row>
    <row r="2046" spans="1:6">
      <c r="A2046" s="9"/>
      <c r="B2046" s="25"/>
      <c r="C2046" s="11"/>
      <c r="D2046" s="12"/>
      <c r="E2046" s="26"/>
      <c r="F2046" s="27"/>
    </row>
    <row r="2047" spans="1:6">
      <c r="A2047" s="9"/>
      <c r="B2047" s="25"/>
      <c r="C2047" s="11"/>
      <c r="D2047" s="12"/>
      <c r="E2047" s="26"/>
      <c r="F2047" s="27"/>
    </row>
    <row r="2048" spans="1:6">
      <c r="A2048" s="9"/>
      <c r="B2048" s="25"/>
      <c r="C2048" s="11"/>
      <c r="D2048" s="12"/>
      <c r="E2048" s="26"/>
      <c r="F2048" s="27"/>
    </row>
    <row r="2049" spans="1:6">
      <c r="A2049" s="9"/>
      <c r="B2049" s="25"/>
      <c r="C2049" s="11"/>
      <c r="D2049" s="12"/>
      <c r="E2049" s="26"/>
      <c r="F2049" s="27"/>
    </row>
    <row r="2050" spans="1:6">
      <c r="A2050" s="9"/>
      <c r="B2050" s="25"/>
      <c r="C2050" s="11"/>
      <c r="D2050" s="12"/>
      <c r="E2050" s="26"/>
      <c r="F2050" s="27"/>
    </row>
    <row r="2051" spans="1:6">
      <c r="A2051" s="9"/>
      <c r="B2051" s="25"/>
      <c r="C2051" s="11"/>
      <c r="D2051" s="12"/>
      <c r="E2051" s="26"/>
      <c r="F2051" s="27"/>
    </row>
    <row r="2052" spans="1:6">
      <c r="A2052" s="9"/>
      <c r="B2052" s="25"/>
      <c r="C2052" s="11"/>
      <c r="D2052" s="12"/>
      <c r="E2052" s="26"/>
      <c r="F2052" s="27"/>
    </row>
    <row r="2053" spans="1:6">
      <c r="A2053" s="9"/>
      <c r="B2053" s="25"/>
      <c r="C2053" s="11"/>
      <c r="D2053" s="12"/>
      <c r="E2053" s="26"/>
      <c r="F2053" s="27"/>
    </row>
    <row r="2054" spans="1:6">
      <c r="A2054" s="9"/>
      <c r="B2054" s="25"/>
      <c r="C2054" s="11"/>
      <c r="D2054" s="12"/>
      <c r="E2054" s="26"/>
      <c r="F2054" s="27"/>
    </row>
    <row r="2055" spans="1:6">
      <c r="A2055" s="9"/>
      <c r="B2055" s="25"/>
      <c r="C2055" s="11"/>
      <c r="D2055" s="12"/>
      <c r="E2055" s="26"/>
      <c r="F2055" s="27"/>
    </row>
    <row r="2056" spans="1:6">
      <c r="A2056" s="21"/>
      <c r="B2056" s="39"/>
      <c r="C2056" s="40"/>
      <c r="D2056" s="41"/>
      <c r="E2056" s="42"/>
      <c r="F2056" s="24"/>
    </row>
    <row r="2057" spans="1:6">
      <c r="A2057" s="15" t="s">
        <v>1</v>
      </c>
      <c r="B2057" s="43" t="s">
        <v>29</v>
      </c>
      <c r="C2057" s="17" t="s">
        <v>1</v>
      </c>
      <c r="D2057" s="18"/>
      <c r="E2057" s="44" t="s">
        <v>18</v>
      </c>
      <c r="F2057" s="38"/>
    </row>
    <row r="2058" spans="1:6">
      <c r="A2058" s="9"/>
      <c r="B2058" s="107"/>
      <c r="C2058" s="11"/>
      <c r="D2058" s="12"/>
      <c r="E2058" s="108"/>
      <c r="F2058" s="14"/>
    </row>
    <row r="2059" spans="1:6" ht="15.3" thickBot="1">
      <c r="A2059" s="47"/>
      <c r="B2059" s="48" t="s">
        <v>401</v>
      </c>
      <c r="C2059" s="109">
        <f>C1982+0.01</f>
        <v>4.269999999999996</v>
      </c>
      <c r="D2059" s="50"/>
      <c r="E2059" s="51"/>
      <c r="F2059" s="52"/>
    </row>
    <row r="2060" spans="1:6">
      <c r="A2060" s="159"/>
      <c r="B2060" s="3"/>
      <c r="C2060" s="4"/>
      <c r="D2060" s="5"/>
      <c r="E2060" s="6"/>
      <c r="F2060" s="7"/>
    </row>
    <row r="2061" spans="1:6">
      <c r="A2061" s="9"/>
      <c r="B2061" s="10" t="s">
        <v>327</v>
      </c>
      <c r="C2061" s="11"/>
      <c r="D2061" s="12"/>
      <c r="E2061" s="62"/>
      <c r="F2061" s="63"/>
    </row>
    <row r="2062" spans="1:6">
      <c r="A2062" s="15"/>
      <c r="B2062" s="16"/>
      <c r="C2062" s="17"/>
      <c r="D2062" s="18"/>
      <c r="E2062" s="104"/>
      <c r="F2062" s="105"/>
    </row>
    <row r="2063" spans="1:6">
      <c r="A2063" s="21"/>
      <c r="B2063" s="25"/>
      <c r="C2063" s="11"/>
      <c r="D2063" s="12"/>
      <c r="E2063" s="23"/>
      <c r="F2063" s="24"/>
    </row>
    <row r="2064" spans="1:6">
      <c r="A2064" s="152"/>
      <c r="B2064" s="30" t="s">
        <v>313</v>
      </c>
      <c r="C2064" s="153"/>
      <c r="D2064" s="132"/>
      <c r="E2064" s="154"/>
      <c r="F2064" s="14"/>
    </row>
    <row r="2065" spans="1:6">
      <c r="A2065" s="29"/>
      <c r="B2065" s="25"/>
      <c r="C2065" s="11"/>
      <c r="D2065" s="12"/>
      <c r="E2065" s="26"/>
      <c r="F2065" s="27"/>
    </row>
    <row r="2066" spans="1:6">
      <c r="A2066" s="152"/>
      <c r="B2066" s="30" t="s">
        <v>314</v>
      </c>
      <c r="C2066" s="153"/>
      <c r="D2066" s="132"/>
      <c r="E2066" s="154"/>
      <c r="F2066" s="14"/>
    </row>
    <row r="2067" spans="1:6">
      <c r="A2067" s="152"/>
      <c r="B2067" s="30" t="s">
        <v>315</v>
      </c>
      <c r="C2067" s="11"/>
      <c r="D2067" s="129"/>
      <c r="E2067" s="26"/>
      <c r="F2067" s="27"/>
    </row>
    <row r="2068" spans="1:6">
      <c r="A2068" s="29"/>
      <c r="B2068" s="25"/>
      <c r="C2068" s="11"/>
      <c r="D2068" s="12"/>
      <c r="E2068" s="26"/>
      <c r="F2068" s="27"/>
    </row>
    <row r="2069" spans="1:6">
      <c r="A2069" s="29"/>
      <c r="B2069" s="25" t="s">
        <v>71</v>
      </c>
      <c r="C2069" s="34"/>
      <c r="D2069" s="129"/>
      <c r="E2069" s="26"/>
      <c r="F2069" s="27"/>
    </row>
    <row r="2070" spans="1:6">
      <c r="A2070" s="29"/>
      <c r="B2070" s="25"/>
      <c r="C2070" s="11"/>
      <c r="D2070" s="12"/>
      <c r="E2070" s="26"/>
      <c r="F2070" s="27"/>
    </row>
    <row r="2071" spans="1:6">
      <c r="A2071" s="29"/>
      <c r="B2071" s="25" t="s">
        <v>72</v>
      </c>
      <c r="C2071" s="34"/>
      <c r="D2071" s="129"/>
      <c r="E2071" s="26"/>
      <c r="F2071" s="27"/>
    </row>
    <row r="2072" spans="1:6">
      <c r="A2072" s="29"/>
      <c r="B2072" s="25" t="s">
        <v>73</v>
      </c>
      <c r="C2072" s="11"/>
      <c r="D2072" s="12"/>
      <c r="E2072" s="26"/>
      <c r="F2072" s="27"/>
    </row>
    <row r="2073" spans="1:6">
      <c r="A2073" s="29"/>
      <c r="B2073" s="25" t="s">
        <v>74</v>
      </c>
      <c r="C2073" s="34"/>
      <c r="D2073" s="129"/>
      <c r="E2073" s="26"/>
      <c r="F2073" s="27"/>
    </row>
    <row r="2074" spans="1:6">
      <c r="A2074" s="29"/>
      <c r="B2074" s="25"/>
      <c r="C2074" s="11"/>
      <c r="D2074" s="12"/>
      <c r="E2074" s="26"/>
      <c r="F2074" s="27"/>
    </row>
    <row r="2075" spans="1:6">
      <c r="A2075" s="29"/>
      <c r="B2075" s="25" t="s">
        <v>75</v>
      </c>
      <c r="C2075" s="34"/>
      <c r="D2075" s="129"/>
      <c r="E2075" s="26"/>
      <c r="F2075" s="27"/>
    </row>
    <row r="2076" spans="1:6">
      <c r="A2076" s="29"/>
      <c r="B2076" s="25" t="s">
        <v>76</v>
      </c>
      <c r="C2076" s="11"/>
      <c r="D2076" s="12"/>
      <c r="E2076" s="26"/>
      <c r="F2076" s="27"/>
    </row>
    <row r="2077" spans="1:6">
      <c r="A2077" s="29"/>
      <c r="B2077" s="25"/>
      <c r="C2077" s="34"/>
      <c r="D2077" s="129"/>
      <c r="E2077" s="26"/>
      <c r="F2077" s="27"/>
    </row>
    <row r="2078" spans="1:6">
      <c r="A2078" s="29"/>
      <c r="B2078" s="25" t="s">
        <v>77</v>
      </c>
      <c r="C2078" s="11"/>
      <c r="D2078" s="12"/>
      <c r="E2078" s="26"/>
      <c r="F2078" s="27"/>
    </row>
    <row r="2079" spans="1:6">
      <c r="A2079" s="29"/>
      <c r="B2079" s="25" t="s">
        <v>78</v>
      </c>
      <c r="C2079" s="34"/>
      <c r="D2079" s="129"/>
      <c r="E2079" s="26"/>
      <c r="F2079" s="27"/>
    </row>
    <row r="2080" spans="1:6">
      <c r="A2080" s="29"/>
      <c r="B2080" s="25" t="s">
        <v>79</v>
      </c>
      <c r="C2080" s="11"/>
      <c r="D2080" s="12"/>
      <c r="E2080" s="26"/>
      <c r="F2080" s="27"/>
    </row>
    <row r="2081" spans="1:6">
      <c r="A2081" s="29"/>
      <c r="B2081" s="25"/>
      <c r="C2081" s="34"/>
      <c r="D2081" s="129"/>
      <c r="E2081" s="26"/>
      <c r="F2081" s="27"/>
    </row>
    <row r="2082" spans="1:6">
      <c r="A2082" s="29"/>
      <c r="B2082" s="25" t="s">
        <v>328</v>
      </c>
      <c r="C2082" s="11"/>
      <c r="D2082" s="12"/>
      <c r="E2082" s="26"/>
      <c r="F2082" s="27"/>
    </row>
    <row r="2083" spans="1:6">
      <c r="A2083" s="29"/>
      <c r="B2083" s="57"/>
      <c r="C2083" s="11"/>
      <c r="D2083" s="12"/>
      <c r="E2083" s="26"/>
      <c r="F2083" s="27"/>
    </row>
    <row r="2084" spans="1:6">
      <c r="A2084" s="29"/>
      <c r="B2084" s="55" t="s">
        <v>317</v>
      </c>
      <c r="C2084" s="11"/>
      <c r="D2084" s="12"/>
      <c r="E2084" s="26"/>
      <c r="F2084" s="27"/>
    </row>
    <row r="2085" spans="1:6">
      <c r="A2085" s="29"/>
      <c r="B2085" s="57"/>
      <c r="C2085" s="11"/>
      <c r="D2085" s="12"/>
      <c r="E2085" s="26"/>
      <c r="F2085" s="27"/>
    </row>
    <row r="2086" spans="1:6">
      <c r="A2086" s="29"/>
      <c r="B2086" s="25" t="s">
        <v>329</v>
      </c>
      <c r="C2086" s="11"/>
      <c r="D2086" s="12"/>
      <c r="E2086" s="26"/>
      <c r="F2086" s="27"/>
    </row>
    <row r="2087" spans="1:6">
      <c r="A2087" s="29"/>
      <c r="B2087" s="106"/>
      <c r="C2087" s="11"/>
      <c r="D2087" s="12"/>
      <c r="E2087" s="26"/>
      <c r="F2087" s="27"/>
    </row>
    <row r="2088" spans="1:6">
      <c r="A2088" s="29"/>
      <c r="B2088" s="25" t="s">
        <v>1958</v>
      </c>
      <c r="C2088" s="11"/>
      <c r="D2088" s="12"/>
      <c r="E2088" s="26"/>
      <c r="F2088" s="27"/>
    </row>
    <row r="2089" spans="1:6">
      <c r="A2089" s="29"/>
      <c r="B2089" s="57"/>
      <c r="C2089" s="11"/>
      <c r="D2089" s="12"/>
      <c r="E2089" s="26"/>
      <c r="F2089" s="27"/>
    </row>
    <row r="2090" spans="1:6">
      <c r="A2090" s="9"/>
      <c r="B2090" s="25" t="s">
        <v>81</v>
      </c>
      <c r="C2090" s="11"/>
      <c r="D2090" s="12"/>
      <c r="E2090" s="26"/>
      <c r="F2090" s="27"/>
    </row>
    <row r="2091" spans="1:6">
      <c r="A2091" s="9"/>
      <c r="B2091" s="25"/>
      <c r="C2091" s="11"/>
      <c r="D2091" s="12"/>
      <c r="E2091" s="26"/>
      <c r="F2091" s="27"/>
    </row>
    <row r="2092" spans="1:6">
      <c r="A2092" s="9" t="s">
        <v>2</v>
      </c>
      <c r="B2092" s="25" t="s">
        <v>330</v>
      </c>
      <c r="C2092" s="11">
        <v>8</v>
      </c>
      <c r="D2092" s="12" t="s">
        <v>25</v>
      </c>
      <c r="E2092" s="26"/>
      <c r="F2092" s="27"/>
    </row>
    <row r="2093" spans="1:6">
      <c r="A2093" s="9"/>
      <c r="B2093" s="25"/>
      <c r="C2093" s="11"/>
      <c r="D2093" s="12"/>
      <c r="E2093" s="26"/>
      <c r="F2093" s="27"/>
    </row>
    <row r="2094" spans="1:6">
      <c r="A2094" s="9" t="s">
        <v>6</v>
      </c>
      <c r="B2094" s="25" t="s">
        <v>320</v>
      </c>
      <c r="C2094" s="11">
        <v>20</v>
      </c>
      <c r="D2094" s="12" t="s">
        <v>25</v>
      </c>
      <c r="E2094" s="26"/>
      <c r="F2094" s="27"/>
    </row>
    <row r="2095" spans="1:6">
      <c r="A2095" s="9"/>
      <c r="B2095" s="25"/>
      <c r="C2095" s="11"/>
      <c r="D2095" s="12"/>
      <c r="E2095" s="26"/>
      <c r="F2095" s="27"/>
    </row>
    <row r="2096" spans="1:6">
      <c r="A2096" s="29" t="s">
        <v>7</v>
      </c>
      <c r="B2096" s="55" t="s">
        <v>108</v>
      </c>
      <c r="C2096" s="11"/>
      <c r="D2096" s="12"/>
      <c r="E2096" s="155"/>
      <c r="F2096" s="156"/>
    </row>
    <row r="2097" spans="1:6">
      <c r="A2097" s="29"/>
      <c r="B2097" s="55" t="s">
        <v>321</v>
      </c>
      <c r="C2097" s="11">
        <v>2</v>
      </c>
      <c r="D2097" s="12" t="s">
        <v>32</v>
      </c>
      <c r="E2097" s="155"/>
      <c r="F2097" s="156"/>
    </row>
    <row r="2098" spans="1:6">
      <c r="A2098" s="83"/>
      <c r="B2098" s="30"/>
      <c r="C2098" s="11"/>
      <c r="D2098" s="12"/>
      <c r="E2098" s="157"/>
      <c r="F2098" s="134"/>
    </row>
    <row r="2099" spans="1:6">
      <c r="A2099" s="29" t="s">
        <v>8</v>
      </c>
      <c r="B2099" s="55" t="s">
        <v>322</v>
      </c>
      <c r="C2099" s="11"/>
      <c r="D2099" s="12" t="s">
        <v>1</v>
      </c>
      <c r="E2099" s="155"/>
      <c r="F2099" s="156"/>
    </row>
    <row r="2100" spans="1:6">
      <c r="A2100" s="29"/>
      <c r="B2100" s="55" t="s">
        <v>323</v>
      </c>
      <c r="C2100" s="11">
        <v>2</v>
      </c>
      <c r="D2100" s="12" t="s">
        <v>32</v>
      </c>
      <c r="E2100" s="155"/>
      <c r="F2100" s="156"/>
    </row>
    <row r="2101" spans="1:6">
      <c r="A2101" s="29"/>
      <c r="B2101" s="55"/>
      <c r="C2101" s="11"/>
      <c r="D2101" s="12"/>
      <c r="E2101" s="155"/>
      <c r="F2101" s="156"/>
    </row>
    <row r="2102" spans="1:6">
      <c r="A2102" s="29" t="s">
        <v>10</v>
      </c>
      <c r="B2102" s="55" t="s">
        <v>331</v>
      </c>
      <c r="C2102" s="11"/>
      <c r="D2102" s="12" t="s">
        <v>1</v>
      </c>
      <c r="E2102" s="155"/>
      <c r="F2102" s="156"/>
    </row>
    <row r="2103" spans="1:6">
      <c r="A2103" s="29"/>
      <c r="B2103" s="55" t="s">
        <v>321</v>
      </c>
      <c r="C2103" s="11">
        <v>6</v>
      </c>
      <c r="D2103" s="12" t="s">
        <v>32</v>
      </c>
      <c r="E2103" s="155"/>
      <c r="F2103" s="156"/>
    </row>
    <row r="2104" spans="1:6">
      <c r="A2104" s="29"/>
      <c r="B2104" s="55"/>
      <c r="C2104" s="11"/>
      <c r="D2104" s="12"/>
      <c r="E2104" s="155"/>
      <c r="F2104" s="156"/>
    </row>
    <row r="2105" spans="1:6">
      <c r="A2105" s="9"/>
      <c r="B2105" s="25" t="s">
        <v>326</v>
      </c>
      <c r="C2105" s="11"/>
      <c r="D2105" s="12"/>
      <c r="E2105" s="26"/>
      <c r="F2105" s="27"/>
    </row>
    <row r="2106" spans="1:6">
      <c r="A2106" s="9"/>
      <c r="B2106" s="25"/>
      <c r="C2106" s="11"/>
      <c r="D2106" s="12"/>
      <c r="E2106" s="26"/>
      <c r="F2106" s="27"/>
    </row>
    <row r="2107" spans="1:6">
      <c r="A2107" s="9"/>
      <c r="B2107" s="25" t="s">
        <v>82</v>
      </c>
      <c r="C2107" s="11"/>
      <c r="D2107" s="12"/>
      <c r="E2107" s="26"/>
      <c r="F2107" s="27"/>
    </row>
    <row r="2108" spans="1:6">
      <c r="A2108" s="9"/>
      <c r="B2108" s="25"/>
      <c r="C2108" s="11"/>
      <c r="D2108" s="12"/>
      <c r="E2108" s="26"/>
      <c r="F2108" s="27"/>
    </row>
    <row r="2109" spans="1:6">
      <c r="A2109" s="9" t="s">
        <v>14</v>
      </c>
      <c r="B2109" s="25" t="s">
        <v>332</v>
      </c>
      <c r="C2109" s="11">
        <v>2</v>
      </c>
      <c r="D2109" s="12" t="s">
        <v>32</v>
      </c>
      <c r="E2109" s="26"/>
      <c r="F2109" s="27"/>
    </row>
    <row r="2110" spans="1:6">
      <c r="A2110" s="9"/>
      <c r="B2110" s="25"/>
      <c r="C2110" s="11"/>
      <c r="D2110" s="12"/>
      <c r="E2110" s="26"/>
      <c r="F2110" s="27"/>
    </row>
    <row r="2111" spans="1:6">
      <c r="A2111" s="29"/>
      <c r="B2111" s="28" t="s">
        <v>333</v>
      </c>
      <c r="C2111" s="131"/>
      <c r="D2111" s="132"/>
      <c r="E2111" s="26"/>
      <c r="F2111" s="27"/>
    </row>
    <row r="2112" spans="1:6">
      <c r="A2112" s="29"/>
      <c r="B2112" s="25"/>
      <c r="C2112" s="11"/>
      <c r="D2112" s="12"/>
      <c r="E2112" s="26"/>
      <c r="F2112" s="27"/>
    </row>
    <row r="2113" spans="1:6">
      <c r="A2113" s="29" t="s">
        <v>16</v>
      </c>
      <c r="B2113" s="25" t="s">
        <v>334</v>
      </c>
      <c r="C2113" s="34"/>
      <c r="D2113" s="129"/>
      <c r="E2113" s="26"/>
      <c r="F2113" s="27"/>
    </row>
    <row r="2114" spans="1:6">
      <c r="A2114" s="29"/>
      <c r="B2114" s="25" t="s">
        <v>335</v>
      </c>
      <c r="C2114" s="11"/>
      <c r="D2114" s="12"/>
      <c r="E2114" s="26"/>
      <c r="F2114" s="27"/>
    </row>
    <row r="2115" spans="1:6">
      <c r="A2115" s="29"/>
      <c r="B2115" s="25" t="s">
        <v>336</v>
      </c>
      <c r="C2115" s="34"/>
      <c r="D2115" s="129"/>
      <c r="E2115" s="26"/>
      <c r="F2115" s="27"/>
    </row>
    <row r="2116" spans="1:6">
      <c r="A2116" s="29"/>
      <c r="B2116" s="25" t="s">
        <v>337</v>
      </c>
      <c r="C2116" s="11"/>
      <c r="D2116" s="12"/>
      <c r="E2116" s="26"/>
      <c r="F2116" s="27"/>
    </row>
    <row r="2117" spans="1:6">
      <c r="A2117" s="29"/>
      <c r="B2117" s="25" t="s">
        <v>338</v>
      </c>
      <c r="C2117" s="34"/>
      <c r="D2117" s="129"/>
      <c r="E2117" s="26"/>
      <c r="F2117" s="27"/>
    </row>
    <row r="2118" spans="1:6">
      <c r="A2118" s="29"/>
      <c r="B2118" s="25" t="s">
        <v>339</v>
      </c>
      <c r="C2118" s="11"/>
      <c r="D2118" s="12"/>
      <c r="E2118" s="26"/>
      <c r="F2118" s="27"/>
    </row>
    <row r="2119" spans="1:6">
      <c r="A2119" s="29"/>
      <c r="B2119" s="25" t="s">
        <v>340</v>
      </c>
      <c r="C2119" s="34">
        <v>2</v>
      </c>
      <c r="D2119" s="129" t="s">
        <v>32</v>
      </c>
      <c r="E2119" s="26"/>
      <c r="F2119" s="27"/>
    </row>
    <row r="2120" spans="1:6">
      <c r="A2120" s="29"/>
      <c r="B2120" s="25"/>
      <c r="C2120" s="11"/>
      <c r="D2120" s="12"/>
      <c r="E2120" s="26"/>
      <c r="F2120" s="27"/>
    </row>
    <row r="2121" spans="1:6">
      <c r="A2121" s="29"/>
      <c r="B2121" s="25" t="s">
        <v>341</v>
      </c>
      <c r="C2121" s="34"/>
      <c r="D2121" s="129"/>
      <c r="E2121" s="26"/>
      <c r="F2121" s="27"/>
    </row>
    <row r="2122" spans="1:6">
      <c r="A2122" s="29"/>
      <c r="B2122" s="25"/>
      <c r="C2122" s="11"/>
      <c r="D2122" s="12"/>
      <c r="E2122" s="26"/>
      <c r="F2122" s="27"/>
    </row>
    <row r="2123" spans="1:6">
      <c r="A2123" s="29" t="s">
        <v>24</v>
      </c>
      <c r="B2123" s="25" t="s">
        <v>342</v>
      </c>
      <c r="C2123" s="34"/>
      <c r="D2123" s="129"/>
      <c r="E2123" s="26"/>
      <c r="F2123" s="27"/>
    </row>
    <row r="2124" spans="1:6">
      <c r="A2124" s="29"/>
      <c r="B2124" s="25" t="s">
        <v>343</v>
      </c>
      <c r="C2124" s="11">
        <v>5</v>
      </c>
      <c r="D2124" s="12" t="s">
        <v>32</v>
      </c>
      <c r="E2124" s="26"/>
      <c r="F2124" s="27"/>
    </row>
    <row r="2125" spans="1:6">
      <c r="A2125" s="29"/>
      <c r="B2125" s="25"/>
      <c r="C2125" s="34"/>
      <c r="D2125" s="129"/>
      <c r="E2125" s="26"/>
      <c r="F2125" s="27"/>
    </row>
    <row r="2126" spans="1:6">
      <c r="A2126" s="29" t="s">
        <v>31</v>
      </c>
      <c r="B2126" s="25" t="s">
        <v>344</v>
      </c>
      <c r="C2126" s="11"/>
      <c r="D2126" s="12"/>
      <c r="E2126" s="26"/>
      <c r="F2126" s="27"/>
    </row>
    <row r="2127" spans="1:6">
      <c r="A2127" s="29"/>
      <c r="B2127" s="25" t="s">
        <v>345</v>
      </c>
      <c r="C2127" s="34">
        <v>5</v>
      </c>
      <c r="D2127" s="129" t="s">
        <v>32</v>
      </c>
      <c r="E2127" s="26"/>
      <c r="F2127" s="27"/>
    </row>
    <row r="2128" spans="1:6">
      <c r="A2128" s="29"/>
      <c r="B2128" s="25"/>
      <c r="C2128" s="11"/>
      <c r="D2128" s="12"/>
      <c r="E2128" s="26"/>
      <c r="F2128" s="27"/>
    </row>
    <row r="2129" spans="1:6">
      <c r="A2129" s="29"/>
      <c r="B2129" s="25"/>
      <c r="C2129" s="11"/>
      <c r="D2129" s="12"/>
      <c r="E2129" s="26"/>
      <c r="F2129" s="27"/>
    </row>
    <row r="2130" spans="1:6">
      <c r="A2130" s="29"/>
      <c r="B2130" s="25"/>
      <c r="C2130" s="11"/>
      <c r="D2130" s="12"/>
      <c r="E2130" s="26"/>
      <c r="F2130" s="27"/>
    </row>
    <row r="2131" spans="1:6">
      <c r="A2131" s="29"/>
      <c r="B2131" s="25"/>
      <c r="C2131" s="11"/>
      <c r="D2131" s="12"/>
      <c r="E2131" s="26"/>
      <c r="F2131" s="27"/>
    </row>
    <row r="2132" spans="1:6">
      <c r="A2132" s="21"/>
      <c r="B2132" s="39"/>
      <c r="C2132" s="40"/>
      <c r="D2132" s="41"/>
      <c r="E2132" s="42"/>
      <c r="F2132" s="24"/>
    </row>
    <row r="2133" spans="1:6">
      <c r="A2133" s="15"/>
      <c r="B2133" s="43" t="s">
        <v>17</v>
      </c>
      <c r="C2133" s="17"/>
      <c r="D2133" s="18"/>
      <c r="E2133" s="44" t="s">
        <v>35</v>
      </c>
      <c r="F2133" s="38"/>
    </row>
    <row r="2134" spans="1:6">
      <c r="A2134" s="9"/>
      <c r="B2134" s="45"/>
      <c r="C2134" s="11"/>
      <c r="D2134" s="12"/>
      <c r="F2134" s="14"/>
    </row>
    <row r="2135" spans="1:6" ht="15.3" thickBot="1">
      <c r="A2135" s="47"/>
      <c r="B2135" s="48" t="s">
        <v>401</v>
      </c>
      <c r="C2135" s="109">
        <f>C2059+0.01</f>
        <v>4.2799999999999958</v>
      </c>
      <c r="D2135" s="50"/>
      <c r="E2135" s="51"/>
      <c r="F2135" s="52"/>
    </row>
    <row r="2136" spans="1:6">
      <c r="A2136" s="2"/>
      <c r="B2136" s="3"/>
      <c r="C2136" s="4"/>
      <c r="D2136" s="5"/>
      <c r="E2136" s="6"/>
      <c r="F2136" s="7"/>
    </row>
    <row r="2137" spans="1:6">
      <c r="A2137" s="9"/>
      <c r="B2137" s="45"/>
      <c r="C2137" s="11"/>
      <c r="D2137" s="12"/>
      <c r="E2137" s="79" t="s">
        <v>327</v>
      </c>
      <c r="F2137" s="14"/>
    </row>
    <row r="2138" spans="1:6">
      <c r="A2138" s="15"/>
      <c r="B2138" s="16"/>
      <c r="C2138" s="17"/>
      <c r="D2138" s="18"/>
      <c r="E2138" s="19"/>
      <c r="F2138" s="20"/>
    </row>
    <row r="2139" spans="1:6">
      <c r="A2139" s="29"/>
      <c r="B2139" s="25"/>
      <c r="C2139" s="11"/>
      <c r="D2139" s="12"/>
      <c r="E2139" s="26"/>
      <c r="F2139" s="27"/>
    </row>
    <row r="2140" spans="1:6">
      <c r="A2140" s="29"/>
      <c r="B2140" s="25" t="s">
        <v>137</v>
      </c>
      <c r="C2140" s="11"/>
      <c r="D2140" s="12"/>
      <c r="E2140" s="26"/>
      <c r="F2140" s="27"/>
    </row>
    <row r="2141" spans="1:6">
      <c r="A2141" s="29"/>
      <c r="B2141" s="25"/>
      <c r="C2141" s="11"/>
      <c r="D2141" s="12"/>
      <c r="E2141" s="26"/>
      <c r="F2141" s="27"/>
    </row>
    <row r="2142" spans="1:6">
      <c r="A2142" s="29" t="s">
        <v>2</v>
      </c>
      <c r="B2142" s="55" t="s">
        <v>346</v>
      </c>
      <c r="C2142" s="11"/>
      <c r="D2142" s="12"/>
      <c r="E2142" s="26"/>
      <c r="F2142" s="27"/>
    </row>
    <row r="2143" spans="1:6">
      <c r="A2143" s="29"/>
      <c r="B2143" s="55" t="s">
        <v>347</v>
      </c>
      <c r="C2143" s="11" t="s">
        <v>21</v>
      </c>
      <c r="D2143" s="12"/>
      <c r="E2143" s="26"/>
      <c r="F2143" s="27"/>
    </row>
    <row r="2144" spans="1:6">
      <c r="A2144" s="29"/>
      <c r="B2144" s="55"/>
      <c r="C2144" s="11"/>
      <c r="D2144" s="12"/>
      <c r="E2144" s="26"/>
      <c r="F2144" s="27"/>
    </row>
    <row r="2145" spans="1:6">
      <c r="A2145" s="29" t="s">
        <v>6</v>
      </c>
      <c r="B2145" s="25" t="s">
        <v>89</v>
      </c>
      <c r="C2145" s="11"/>
      <c r="D2145" s="12"/>
      <c r="E2145" s="26"/>
      <c r="F2145" s="27"/>
    </row>
    <row r="2146" spans="1:6">
      <c r="A2146" s="29"/>
      <c r="B2146" s="25" t="s">
        <v>90</v>
      </c>
      <c r="C2146" s="11"/>
      <c r="D2146" s="12"/>
      <c r="E2146" s="26"/>
      <c r="F2146" s="27"/>
    </row>
    <row r="2147" spans="1:6">
      <c r="A2147" s="29"/>
      <c r="B2147" s="25" t="s">
        <v>91</v>
      </c>
      <c r="C2147" s="11" t="s">
        <v>21</v>
      </c>
      <c r="D2147" s="12"/>
      <c r="E2147" s="26"/>
      <c r="F2147" s="27"/>
    </row>
    <row r="2148" spans="1:6">
      <c r="A2148" s="29"/>
      <c r="B2148" s="25"/>
      <c r="C2148" s="11"/>
      <c r="D2148" s="12"/>
      <c r="E2148" s="26"/>
      <c r="F2148" s="27"/>
    </row>
    <row r="2149" spans="1:6">
      <c r="A2149" s="29" t="s">
        <v>7</v>
      </c>
      <c r="B2149" s="25" t="s">
        <v>92</v>
      </c>
      <c r="C2149" s="11"/>
      <c r="D2149" s="12"/>
      <c r="E2149" s="26"/>
      <c r="F2149" s="27"/>
    </row>
    <row r="2150" spans="1:6">
      <c r="A2150" s="29"/>
      <c r="B2150" s="25" t="s">
        <v>93</v>
      </c>
      <c r="C2150" s="11"/>
      <c r="D2150" s="12"/>
      <c r="E2150" s="26"/>
      <c r="F2150" s="27"/>
    </row>
    <row r="2151" spans="1:6">
      <c r="A2151" s="29"/>
      <c r="B2151" s="25" t="s">
        <v>88</v>
      </c>
      <c r="C2151" s="11" t="s">
        <v>21</v>
      </c>
      <c r="D2151" s="12"/>
      <c r="E2151" s="26"/>
      <c r="F2151" s="27"/>
    </row>
    <row r="2152" spans="1:6">
      <c r="A2152" s="29"/>
      <c r="B2152" s="25"/>
      <c r="C2152" s="11"/>
      <c r="D2152" s="12"/>
      <c r="E2152" s="26"/>
      <c r="F2152" s="27"/>
    </row>
    <row r="2153" spans="1:6">
      <c r="A2153" s="29"/>
      <c r="B2153" s="55" t="s">
        <v>309</v>
      </c>
      <c r="C2153" s="11"/>
      <c r="D2153" s="12"/>
      <c r="E2153" s="26"/>
      <c r="F2153" s="27"/>
    </row>
    <row r="2154" spans="1:6">
      <c r="A2154" s="29"/>
      <c r="B2154" s="25"/>
      <c r="C2154" s="11"/>
      <c r="D2154" s="12"/>
      <c r="E2154" s="26"/>
      <c r="F2154" s="27"/>
    </row>
    <row r="2155" spans="1:6">
      <c r="A2155" s="29" t="s">
        <v>8</v>
      </c>
      <c r="B2155" s="25" t="s">
        <v>63</v>
      </c>
      <c r="C2155" s="11"/>
      <c r="D2155" s="12"/>
      <c r="E2155" s="26"/>
      <c r="F2155" s="27"/>
    </row>
    <row r="2156" spans="1:6">
      <c r="A2156" s="29"/>
      <c r="B2156" s="55" t="s">
        <v>107</v>
      </c>
      <c r="C2156" s="11"/>
      <c r="D2156" s="12"/>
      <c r="E2156" s="26"/>
      <c r="F2156" s="27"/>
    </row>
    <row r="2157" spans="1:6">
      <c r="A2157" s="29"/>
      <c r="B2157" s="25" t="s">
        <v>65</v>
      </c>
      <c r="C2157" s="11">
        <f>C2094</f>
        <v>20</v>
      </c>
      <c r="D2157" s="12" t="s">
        <v>25</v>
      </c>
      <c r="E2157" s="26"/>
      <c r="F2157" s="27"/>
    </row>
    <row r="2158" spans="1:6">
      <c r="A2158" s="29" t="s">
        <v>1</v>
      </c>
      <c r="B2158" s="57" t="s">
        <v>348</v>
      </c>
      <c r="C2158" s="11" t="s">
        <v>1</v>
      </c>
      <c r="D2158" s="12" t="s">
        <v>1</v>
      </c>
      <c r="E2158" s="26"/>
      <c r="F2158" s="27"/>
    </row>
    <row r="2159" spans="1:6">
      <c r="A2159" s="29"/>
      <c r="B2159" s="25"/>
      <c r="C2159" s="11"/>
      <c r="D2159" s="12"/>
      <c r="E2159" s="26"/>
      <c r="F2159" s="27"/>
    </row>
    <row r="2160" spans="1:6">
      <c r="A2160" s="29" t="s">
        <v>10</v>
      </c>
      <c r="B2160" s="25" t="s">
        <v>20</v>
      </c>
      <c r="C2160" s="11" t="s">
        <v>21</v>
      </c>
      <c r="D2160" s="12" t="s">
        <v>1</v>
      </c>
      <c r="E2160" s="26"/>
      <c r="F2160" s="27"/>
    </row>
    <row r="2161" spans="1:6">
      <c r="A2161" s="29"/>
      <c r="B2161" s="57"/>
      <c r="C2161" s="11"/>
      <c r="D2161" s="12"/>
      <c r="E2161" s="26"/>
      <c r="F2161" s="27"/>
    </row>
    <row r="2162" spans="1:6">
      <c r="A2162" s="29" t="s">
        <v>14</v>
      </c>
      <c r="B2162" s="25" t="s">
        <v>22</v>
      </c>
      <c r="C2162" s="11" t="s">
        <v>21</v>
      </c>
      <c r="D2162" s="12"/>
      <c r="E2162" s="26"/>
      <c r="F2162" s="27"/>
    </row>
    <row r="2163" spans="1:6">
      <c r="A2163" s="29"/>
      <c r="B2163" s="25"/>
      <c r="C2163" s="11"/>
      <c r="D2163" s="12"/>
      <c r="E2163" s="26"/>
      <c r="F2163" s="27"/>
    </row>
    <row r="2164" spans="1:6">
      <c r="A2164" s="29" t="s">
        <v>16</v>
      </c>
      <c r="B2164" s="45" t="s">
        <v>349</v>
      </c>
      <c r="C2164" s="34"/>
      <c r="D2164" s="12"/>
      <c r="E2164" s="26"/>
      <c r="F2164" s="27"/>
    </row>
    <row r="2165" spans="1:6">
      <c r="A2165" s="29"/>
      <c r="B2165" s="45" t="s">
        <v>350</v>
      </c>
      <c r="C2165" s="34">
        <v>16</v>
      </c>
      <c r="D2165" s="12" t="s">
        <v>25</v>
      </c>
      <c r="E2165" s="26"/>
      <c r="F2165" s="27"/>
    </row>
    <row r="2166" spans="1:6">
      <c r="A2166" s="29"/>
      <c r="B2166" s="25"/>
      <c r="C2166" s="11"/>
      <c r="D2166" s="12"/>
      <c r="E2166" s="26"/>
      <c r="F2166" s="27"/>
    </row>
    <row r="2167" spans="1:6">
      <c r="A2167" s="29" t="s">
        <v>24</v>
      </c>
      <c r="B2167" s="25" t="s">
        <v>351</v>
      </c>
      <c r="C2167" s="11">
        <v>24</v>
      </c>
      <c r="D2167" s="12" t="s">
        <v>32</v>
      </c>
      <c r="E2167" s="26"/>
      <c r="F2167" s="27"/>
    </row>
    <row r="2168" spans="1:6">
      <c r="A2168" s="29"/>
      <c r="B2168" s="25"/>
      <c r="C2168" s="11"/>
      <c r="D2168" s="12"/>
      <c r="E2168" s="26"/>
      <c r="F2168" s="27"/>
    </row>
    <row r="2169" spans="1:6">
      <c r="A2169" s="29" t="s">
        <v>31</v>
      </c>
      <c r="B2169" s="25" t="s">
        <v>352</v>
      </c>
      <c r="C2169" s="11">
        <v>24</v>
      </c>
      <c r="D2169" s="12" t="s">
        <v>32</v>
      </c>
      <c r="E2169" s="26"/>
      <c r="F2169" s="27"/>
    </row>
    <row r="2170" spans="1:6">
      <c r="A2170" s="121"/>
      <c r="B2170" s="25"/>
      <c r="C2170" s="11"/>
      <c r="D2170" s="12"/>
      <c r="E2170" s="26"/>
      <c r="F2170" s="27"/>
    </row>
    <row r="2171" spans="1:6">
      <c r="A2171" s="9"/>
      <c r="B2171" s="25"/>
      <c r="C2171" s="11"/>
      <c r="D2171" s="12"/>
      <c r="E2171" s="26"/>
      <c r="F2171" s="27"/>
    </row>
    <row r="2172" spans="1:6">
      <c r="A2172" s="9"/>
      <c r="B2172" s="25"/>
      <c r="C2172" s="11"/>
      <c r="D2172" s="12"/>
      <c r="E2172" s="26"/>
      <c r="F2172" s="27"/>
    </row>
    <row r="2173" spans="1:6">
      <c r="A2173" s="9"/>
      <c r="B2173" s="25"/>
      <c r="C2173" s="11"/>
      <c r="D2173" s="12"/>
      <c r="E2173" s="26"/>
      <c r="F2173" s="27"/>
    </row>
    <row r="2174" spans="1:6">
      <c r="A2174" s="9"/>
      <c r="B2174" s="25"/>
      <c r="C2174" s="11"/>
      <c r="D2174" s="12"/>
      <c r="E2174" s="26"/>
      <c r="F2174" s="27"/>
    </row>
    <row r="2175" spans="1:6">
      <c r="A2175" s="9"/>
      <c r="B2175" s="25"/>
      <c r="C2175" s="11"/>
      <c r="D2175" s="12"/>
      <c r="E2175" s="26"/>
      <c r="F2175" s="27"/>
    </row>
    <row r="2176" spans="1:6">
      <c r="A2176" s="9"/>
      <c r="B2176" s="25"/>
      <c r="C2176" s="11"/>
      <c r="D2176" s="12"/>
      <c r="E2176" s="26"/>
      <c r="F2176" s="27"/>
    </row>
    <row r="2177" spans="1:6">
      <c r="A2177" s="9"/>
      <c r="B2177" s="25"/>
      <c r="C2177" s="11"/>
      <c r="D2177" s="12"/>
      <c r="E2177" s="26"/>
      <c r="F2177" s="27"/>
    </row>
    <row r="2178" spans="1:6">
      <c r="A2178" s="9"/>
      <c r="B2178" s="25"/>
      <c r="C2178" s="11"/>
      <c r="D2178" s="12"/>
      <c r="E2178" s="26"/>
      <c r="F2178" s="27"/>
    </row>
    <row r="2179" spans="1:6">
      <c r="A2179" s="9"/>
      <c r="B2179" s="25"/>
      <c r="C2179" s="11"/>
      <c r="D2179" s="12"/>
      <c r="E2179" s="26"/>
      <c r="F2179" s="27"/>
    </row>
    <row r="2180" spans="1:6">
      <c r="A2180" s="9"/>
      <c r="B2180" s="25"/>
      <c r="C2180" s="11"/>
      <c r="D2180" s="12"/>
      <c r="E2180" s="26"/>
      <c r="F2180" s="27"/>
    </row>
    <row r="2181" spans="1:6">
      <c r="A2181" s="9"/>
      <c r="B2181" s="25"/>
      <c r="C2181" s="11"/>
      <c r="D2181" s="12"/>
      <c r="E2181" s="26"/>
      <c r="F2181" s="27"/>
    </row>
    <row r="2182" spans="1:6">
      <c r="A2182" s="9"/>
      <c r="B2182" s="25"/>
      <c r="C2182" s="11"/>
      <c r="D2182" s="12"/>
      <c r="E2182" s="26"/>
      <c r="F2182" s="27"/>
    </row>
    <row r="2183" spans="1:6">
      <c r="A2183" s="9"/>
      <c r="B2183" s="25"/>
      <c r="C2183" s="11"/>
      <c r="D2183" s="12"/>
      <c r="E2183" s="26"/>
      <c r="F2183" s="27"/>
    </row>
    <row r="2184" spans="1:6">
      <c r="A2184" s="9"/>
      <c r="B2184" s="25"/>
      <c r="C2184" s="11"/>
      <c r="D2184" s="12"/>
      <c r="E2184" s="26"/>
      <c r="F2184" s="27"/>
    </row>
    <row r="2185" spans="1:6">
      <c r="A2185" s="9"/>
      <c r="B2185" s="25"/>
      <c r="C2185" s="11"/>
      <c r="D2185" s="12"/>
      <c r="E2185" s="26"/>
      <c r="F2185" s="27"/>
    </row>
    <row r="2186" spans="1:6">
      <c r="A2186" s="9"/>
      <c r="B2186" s="25"/>
      <c r="C2186" s="11"/>
      <c r="D2186" s="12"/>
      <c r="E2186" s="26"/>
      <c r="F2186" s="27"/>
    </row>
    <row r="2187" spans="1:6">
      <c r="A2187" s="9"/>
      <c r="B2187" s="25"/>
      <c r="C2187" s="11"/>
      <c r="D2187" s="12"/>
      <c r="E2187" s="26"/>
      <c r="F2187" s="27"/>
    </row>
    <row r="2188" spans="1:6">
      <c r="A2188" s="9"/>
      <c r="B2188" s="25"/>
      <c r="C2188" s="11"/>
      <c r="D2188" s="12"/>
      <c r="E2188" s="26"/>
      <c r="F2188" s="27"/>
    </row>
    <row r="2189" spans="1:6">
      <c r="A2189" s="9"/>
      <c r="B2189" s="25"/>
      <c r="C2189" s="11"/>
      <c r="D2189" s="12"/>
      <c r="E2189" s="26"/>
      <c r="F2189" s="27"/>
    </row>
    <row r="2190" spans="1:6">
      <c r="A2190" s="9"/>
      <c r="B2190" s="25"/>
      <c r="C2190" s="11"/>
      <c r="D2190" s="12"/>
      <c r="E2190" s="26"/>
      <c r="F2190" s="27"/>
    </row>
    <row r="2191" spans="1:6">
      <c r="A2191" s="9"/>
      <c r="B2191" s="25"/>
      <c r="C2191" s="11"/>
      <c r="D2191" s="12"/>
      <c r="E2191" s="26"/>
      <c r="F2191" s="27"/>
    </row>
    <row r="2192" spans="1:6">
      <c r="A2192" s="9"/>
      <c r="B2192" s="25"/>
      <c r="C2192" s="11"/>
      <c r="D2192" s="12"/>
      <c r="E2192" s="26"/>
      <c r="F2192" s="27"/>
    </row>
    <row r="2193" spans="1:6">
      <c r="A2193" s="9"/>
      <c r="B2193" s="25"/>
      <c r="C2193" s="11"/>
      <c r="D2193" s="12"/>
      <c r="E2193" s="26"/>
      <c r="F2193" s="27"/>
    </row>
    <row r="2194" spans="1:6">
      <c r="A2194" s="9"/>
      <c r="B2194" s="25"/>
      <c r="C2194" s="11"/>
      <c r="D2194" s="12"/>
      <c r="E2194" s="26"/>
      <c r="F2194" s="27"/>
    </row>
    <row r="2195" spans="1:6">
      <c r="A2195" s="9"/>
      <c r="B2195" s="25"/>
      <c r="C2195" s="11"/>
      <c r="D2195" s="12"/>
      <c r="E2195" s="26"/>
      <c r="F2195" s="27"/>
    </row>
    <row r="2196" spans="1:6">
      <c r="A2196" s="9"/>
      <c r="B2196" s="25"/>
      <c r="C2196" s="11"/>
      <c r="D2196" s="12"/>
      <c r="E2196" s="26"/>
      <c r="F2196" s="27"/>
    </row>
    <row r="2197" spans="1:6">
      <c r="A2197" s="9"/>
      <c r="B2197" s="25"/>
      <c r="C2197" s="11"/>
      <c r="D2197" s="12"/>
      <c r="E2197" s="26"/>
      <c r="F2197" s="27"/>
    </row>
    <row r="2198" spans="1:6">
      <c r="A2198" s="9"/>
      <c r="B2198" s="25"/>
      <c r="C2198" s="11"/>
      <c r="D2198" s="12"/>
      <c r="E2198" s="26"/>
      <c r="F2198" s="27"/>
    </row>
    <row r="2199" spans="1:6">
      <c r="A2199" s="9"/>
      <c r="B2199" s="25"/>
      <c r="C2199" s="11"/>
      <c r="D2199" s="12"/>
      <c r="E2199" s="26"/>
      <c r="F2199" s="27"/>
    </row>
    <row r="2200" spans="1:6">
      <c r="A2200" s="9"/>
      <c r="B2200" s="25"/>
      <c r="C2200" s="11"/>
      <c r="D2200" s="12"/>
      <c r="E2200" s="26"/>
      <c r="F2200" s="27"/>
    </row>
    <row r="2201" spans="1:6">
      <c r="A2201" s="9"/>
      <c r="B2201" s="25"/>
      <c r="C2201" s="11"/>
      <c r="D2201" s="12"/>
      <c r="E2201" s="26"/>
      <c r="F2201" s="27"/>
    </row>
    <row r="2202" spans="1:6">
      <c r="A2202" s="9"/>
      <c r="B2202" s="25"/>
      <c r="C2202" s="11"/>
      <c r="D2202" s="12"/>
      <c r="E2202" s="26"/>
      <c r="F2202" s="27"/>
    </row>
    <row r="2203" spans="1:6">
      <c r="A2203" s="9"/>
      <c r="B2203" s="25"/>
      <c r="C2203" s="11"/>
      <c r="D2203" s="12"/>
      <c r="E2203" s="26"/>
      <c r="F2203" s="27"/>
    </row>
    <row r="2204" spans="1:6">
      <c r="A2204" s="9"/>
      <c r="B2204" s="25"/>
      <c r="C2204" s="11"/>
      <c r="D2204" s="12"/>
      <c r="E2204" s="26"/>
      <c r="F2204" s="27"/>
    </row>
    <row r="2205" spans="1:6">
      <c r="A2205" s="9"/>
      <c r="B2205" s="25"/>
      <c r="C2205" s="11"/>
      <c r="D2205" s="12"/>
      <c r="E2205" s="26"/>
      <c r="F2205" s="27"/>
    </row>
    <row r="2206" spans="1:6">
      <c r="A2206" s="9"/>
      <c r="B2206" s="25"/>
      <c r="C2206" s="11"/>
      <c r="D2206" s="12"/>
      <c r="E2206" s="26"/>
      <c r="F2206" s="27"/>
    </row>
    <row r="2207" spans="1:6">
      <c r="A2207" s="9"/>
      <c r="B2207" s="25"/>
      <c r="C2207" s="11"/>
      <c r="D2207" s="12"/>
      <c r="E2207" s="26"/>
      <c r="F2207" s="27"/>
    </row>
    <row r="2208" spans="1:6">
      <c r="A2208" s="9"/>
      <c r="B2208" s="25"/>
      <c r="C2208" s="11"/>
      <c r="D2208" s="12"/>
      <c r="E2208" s="26"/>
      <c r="F2208" s="27"/>
    </row>
    <row r="2209" spans="1:6">
      <c r="A2209" s="21"/>
      <c r="B2209" s="39"/>
      <c r="C2209" s="40"/>
      <c r="D2209" s="41"/>
      <c r="E2209" s="42"/>
      <c r="F2209" s="24"/>
    </row>
    <row r="2210" spans="1:6">
      <c r="A2210" s="15"/>
      <c r="B2210" s="43" t="s">
        <v>17</v>
      </c>
      <c r="C2210" s="17"/>
      <c r="D2210" s="18"/>
      <c r="E2210" s="44" t="s">
        <v>35</v>
      </c>
      <c r="F2210" s="38"/>
    </row>
    <row r="2211" spans="1:6">
      <c r="A2211" s="9"/>
      <c r="B2211" s="45"/>
      <c r="C2211" s="11"/>
      <c r="D2211" s="12"/>
      <c r="F2211" s="14"/>
    </row>
    <row r="2212" spans="1:6" ht="15.3" thickBot="1">
      <c r="A2212" s="47"/>
      <c r="B2212" s="48" t="s">
        <v>401</v>
      </c>
      <c r="C2212" s="109">
        <f>C2135+0.01</f>
        <v>4.2899999999999956</v>
      </c>
      <c r="D2212" s="50"/>
      <c r="E2212" s="51"/>
      <c r="F2212" s="52"/>
    </row>
    <row r="2213" spans="1:6">
      <c r="A2213" s="2"/>
      <c r="B2213" s="3"/>
      <c r="C2213" s="4"/>
      <c r="D2213" s="5"/>
      <c r="E2213" s="6"/>
      <c r="F2213" s="7"/>
    </row>
    <row r="2214" spans="1:6">
      <c r="A2214" s="9"/>
      <c r="B2214" s="45"/>
      <c r="C2214" s="11"/>
      <c r="D2214" s="12"/>
      <c r="E2214" s="79" t="s">
        <v>327</v>
      </c>
      <c r="F2214" s="14"/>
    </row>
    <row r="2215" spans="1:6">
      <c r="A2215" s="15"/>
      <c r="B2215" s="16"/>
      <c r="C2215" s="17"/>
      <c r="D2215" s="18"/>
      <c r="E2215" s="19"/>
      <c r="F2215" s="20"/>
    </row>
    <row r="2216" spans="1:6">
      <c r="A2216" s="9"/>
      <c r="B2216" s="25"/>
      <c r="C2216" s="11"/>
      <c r="D2216" s="12"/>
      <c r="E2216" s="26"/>
      <c r="F2216" s="27"/>
    </row>
    <row r="2217" spans="1:6">
      <c r="A2217" s="9"/>
      <c r="B2217" s="25"/>
      <c r="C2217" s="11"/>
      <c r="D2217" s="12"/>
      <c r="E2217" s="26"/>
      <c r="F2217" s="27"/>
    </row>
    <row r="2218" spans="1:6">
      <c r="A2218" s="9"/>
      <c r="B2218" s="25"/>
      <c r="C2218" s="11"/>
      <c r="D2218" s="12"/>
      <c r="E2218" s="26"/>
      <c r="F2218" s="27"/>
    </row>
    <row r="2219" spans="1:6">
      <c r="A2219" s="9"/>
      <c r="B2219" s="25"/>
      <c r="C2219" s="11"/>
      <c r="D2219" s="12"/>
      <c r="E2219" s="26"/>
      <c r="F2219" s="27"/>
    </row>
    <row r="2220" spans="1:6">
      <c r="A2220" s="9"/>
      <c r="B2220" s="25"/>
      <c r="C2220" s="11"/>
      <c r="D2220" s="12"/>
      <c r="E2220" s="26"/>
      <c r="F2220" s="27"/>
    </row>
    <row r="2221" spans="1:6">
      <c r="A2221" s="9"/>
      <c r="B2221" s="25"/>
      <c r="C2221" s="11"/>
      <c r="D2221" s="12"/>
      <c r="E2221" s="26"/>
      <c r="F2221" s="27"/>
    </row>
    <row r="2222" spans="1:6">
      <c r="A2222" s="9"/>
      <c r="B2222" s="25"/>
      <c r="C2222" s="11"/>
      <c r="D2222" s="12"/>
      <c r="E2222" s="26"/>
      <c r="F2222" s="27"/>
    </row>
    <row r="2223" spans="1:6">
      <c r="A2223" s="9"/>
      <c r="B2223" s="25"/>
      <c r="C2223" s="11"/>
      <c r="D2223" s="12"/>
      <c r="E2223" s="26"/>
      <c r="F2223" s="27"/>
    </row>
    <row r="2224" spans="1:6">
      <c r="A2224" s="9"/>
      <c r="B2224" s="25"/>
      <c r="C2224" s="11"/>
      <c r="D2224" s="12"/>
      <c r="E2224" s="26"/>
      <c r="F2224" s="27"/>
    </row>
    <row r="2225" spans="1:6">
      <c r="A2225" s="9"/>
      <c r="B2225" s="25"/>
      <c r="C2225" s="11"/>
      <c r="D2225" s="12"/>
      <c r="E2225" s="26"/>
      <c r="F2225" s="27"/>
    </row>
    <row r="2226" spans="1:6">
      <c r="A2226" s="9"/>
      <c r="B2226" s="25"/>
      <c r="C2226" s="11"/>
      <c r="D2226" s="12"/>
      <c r="E2226" s="26"/>
      <c r="F2226" s="27"/>
    </row>
    <row r="2227" spans="1:6">
      <c r="A2227" s="9"/>
      <c r="B2227" s="25"/>
      <c r="C2227" s="11"/>
      <c r="D2227" s="12"/>
      <c r="E2227" s="26"/>
      <c r="F2227" s="27"/>
    </row>
    <row r="2228" spans="1:6">
      <c r="A2228" s="9"/>
      <c r="B2228" s="25"/>
      <c r="C2228" s="11"/>
      <c r="D2228" s="12"/>
      <c r="E2228" s="26"/>
      <c r="F2228" s="27"/>
    </row>
    <row r="2229" spans="1:6">
      <c r="A2229" s="9"/>
      <c r="B2229" s="25"/>
      <c r="C2229" s="11"/>
      <c r="D2229" s="12"/>
      <c r="E2229" s="26"/>
      <c r="F2229" s="27"/>
    </row>
    <row r="2230" spans="1:6">
      <c r="A2230" s="9"/>
      <c r="B2230" s="25"/>
      <c r="C2230" s="11"/>
      <c r="D2230" s="12"/>
      <c r="E2230" s="26"/>
      <c r="F2230" s="27"/>
    </row>
    <row r="2231" spans="1:6">
      <c r="A2231" s="9"/>
      <c r="B2231" s="25"/>
      <c r="C2231" s="11"/>
      <c r="D2231" s="12"/>
      <c r="E2231" s="26"/>
      <c r="F2231" s="27"/>
    </row>
    <row r="2232" spans="1:6">
      <c r="A2232" s="9"/>
      <c r="B2232" s="25"/>
      <c r="C2232" s="11"/>
      <c r="D2232" s="12"/>
      <c r="E2232" s="26"/>
      <c r="F2232" s="27"/>
    </row>
    <row r="2233" spans="1:6">
      <c r="A2233" s="9"/>
      <c r="B2233" s="25"/>
      <c r="C2233" s="11"/>
      <c r="D2233" s="12"/>
      <c r="E2233" s="26"/>
      <c r="F2233" s="27"/>
    </row>
    <row r="2234" spans="1:6">
      <c r="A2234" s="9"/>
      <c r="B2234" s="25"/>
      <c r="C2234" s="11"/>
      <c r="D2234" s="12"/>
      <c r="E2234" s="26"/>
      <c r="F2234" s="27"/>
    </row>
    <row r="2235" spans="1:6">
      <c r="A2235" s="9"/>
      <c r="B2235" s="25"/>
      <c r="C2235" s="11"/>
      <c r="D2235" s="12"/>
      <c r="E2235" s="26"/>
      <c r="F2235" s="27"/>
    </row>
    <row r="2236" spans="1:6">
      <c r="A2236" s="9"/>
      <c r="B2236" s="25"/>
      <c r="C2236" s="11"/>
      <c r="D2236" s="12"/>
      <c r="E2236" s="26"/>
      <c r="F2236" s="27"/>
    </row>
    <row r="2237" spans="1:6">
      <c r="A2237" s="9"/>
      <c r="B2237" s="25"/>
      <c r="C2237" s="11"/>
      <c r="D2237" s="12"/>
      <c r="E2237" s="26"/>
      <c r="F2237" s="27"/>
    </row>
    <row r="2238" spans="1:6">
      <c r="A2238" s="9"/>
      <c r="B2238" s="25"/>
      <c r="C2238" s="11"/>
      <c r="D2238" s="12"/>
      <c r="E2238" s="26"/>
      <c r="F2238" s="27"/>
    </row>
    <row r="2239" spans="1:6">
      <c r="A2239" s="9"/>
      <c r="B2239" s="25"/>
      <c r="C2239" s="11"/>
      <c r="D2239" s="12"/>
      <c r="E2239" s="26"/>
      <c r="F2239" s="27"/>
    </row>
    <row r="2240" spans="1:6">
      <c r="A2240" s="9"/>
      <c r="B2240" s="25"/>
      <c r="C2240" s="11"/>
      <c r="D2240" s="12"/>
      <c r="E2240" s="26"/>
      <c r="F2240" s="27"/>
    </row>
    <row r="2241" spans="1:6">
      <c r="A2241" s="9"/>
      <c r="B2241" s="25"/>
      <c r="C2241" s="11"/>
      <c r="D2241" s="12"/>
      <c r="E2241" s="26"/>
      <c r="F2241" s="27"/>
    </row>
    <row r="2242" spans="1:6">
      <c r="A2242" s="9"/>
      <c r="B2242" s="25"/>
      <c r="C2242" s="11"/>
      <c r="D2242" s="12"/>
      <c r="E2242" s="26"/>
      <c r="F2242" s="27"/>
    </row>
    <row r="2243" spans="1:6">
      <c r="A2243" s="9"/>
      <c r="B2243" s="25"/>
      <c r="C2243" s="11"/>
      <c r="D2243" s="12"/>
      <c r="E2243" s="26"/>
      <c r="F2243" s="27"/>
    </row>
    <row r="2244" spans="1:6">
      <c r="A2244" s="9"/>
      <c r="B2244" s="25"/>
      <c r="C2244" s="11"/>
      <c r="D2244" s="12"/>
      <c r="E2244" s="26"/>
      <c r="F2244" s="27"/>
    </row>
    <row r="2245" spans="1:6">
      <c r="A2245" s="9"/>
      <c r="B2245" s="25"/>
      <c r="C2245" s="11"/>
      <c r="D2245" s="12"/>
      <c r="E2245" s="26"/>
      <c r="F2245" s="27"/>
    </row>
    <row r="2246" spans="1:6">
      <c r="A2246" s="29"/>
      <c r="B2246" s="25" t="s">
        <v>1</v>
      </c>
      <c r="C2246" s="11"/>
      <c r="D2246" s="12"/>
      <c r="E2246" s="26"/>
      <c r="F2246" s="27"/>
    </row>
    <row r="2247" spans="1:6">
      <c r="A2247" s="29"/>
      <c r="B2247" s="56" t="s">
        <v>27</v>
      </c>
      <c r="C2247" s="11"/>
      <c r="D2247" s="12"/>
      <c r="E2247" s="26"/>
      <c r="F2247" s="27"/>
    </row>
    <row r="2248" spans="1:6">
      <c r="A2248" s="29"/>
      <c r="B2248" s="56" t="s">
        <v>1</v>
      </c>
      <c r="C2248" s="11"/>
      <c r="D2248" s="12"/>
      <c r="E2248" s="26"/>
      <c r="F2248" s="27"/>
    </row>
    <row r="2249" spans="1:6">
      <c r="A2249" s="29"/>
      <c r="B2249" s="56" t="s">
        <v>70</v>
      </c>
      <c r="C2249" s="11"/>
      <c r="D2249" s="12"/>
      <c r="E2249" s="26"/>
      <c r="F2249" s="27"/>
    </row>
    <row r="2250" spans="1:6">
      <c r="A2250" s="29"/>
      <c r="B2250" s="25" t="s">
        <v>1</v>
      </c>
      <c r="C2250" s="11"/>
      <c r="D2250" s="12"/>
      <c r="E2250" s="26"/>
      <c r="F2250" s="27"/>
    </row>
    <row r="2251" spans="1:6">
      <c r="A2251" s="29"/>
      <c r="B2251" s="88">
        <f>C2135</f>
        <v>4.2799999999999958</v>
      </c>
      <c r="C2251" s="11"/>
      <c r="D2251" s="12"/>
      <c r="E2251" s="26"/>
      <c r="F2251" s="27"/>
    </row>
    <row r="2252" spans="1:6">
      <c r="A2252" s="29"/>
      <c r="B2252" s="57" t="s">
        <v>1</v>
      </c>
      <c r="C2252" s="11"/>
      <c r="D2252" s="12"/>
      <c r="E2252" s="26"/>
      <c r="F2252" s="27"/>
    </row>
    <row r="2253" spans="1:6">
      <c r="A2253" s="29"/>
      <c r="B2253" s="88">
        <f>C2289</f>
        <v>4.2999999999999954</v>
      </c>
      <c r="C2253" s="11"/>
      <c r="D2253" s="12"/>
      <c r="E2253" s="26"/>
      <c r="F2253" s="27"/>
    </row>
    <row r="2254" spans="1:6">
      <c r="A2254" s="29"/>
      <c r="B2254" s="57"/>
      <c r="C2254" s="11"/>
      <c r="D2254" s="12"/>
      <c r="E2254" s="26"/>
      <c r="F2254" s="27"/>
    </row>
    <row r="2255" spans="1:6">
      <c r="A2255" s="121"/>
      <c r="B2255" s="25"/>
      <c r="C2255" s="11"/>
      <c r="D2255" s="12"/>
      <c r="E2255" s="26"/>
      <c r="F2255" s="27"/>
    </row>
    <row r="2256" spans="1:6">
      <c r="A2256" s="121"/>
      <c r="B2256" s="25"/>
      <c r="C2256" s="11"/>
      <c r="D2256" s="12"/>
      <c r="E2256" s="26"/>
      <c r="F2256" s="27"/>
    </row>
    <row r="2257" spans="1:6">
      <c r="A2257" s="121"/>
      <c r="B2257" s="25"/>
      <c r="C2257" s="11"/>
      <c r="D2257" s="12"/>
      <c r="E2257" s="26"/>
      <c r="F2257" s="27"/>
    </row>
    <row r="2258" spans="1:6">
      <c r="A2258" s="121"/>
      <c r="B2258" s="25"/>
      <c r="C2258" s="11"/>
      <c r="D2258" s="12"/>
      <c r="E2258" s="26"/>
      <c r="F2258" s="27"/>
    </row>
    <row r="2259" spans="1:6">
      <c r="A2259" s="121"/>
      <c r="B2259" s="25"/>
      <c r="C2259" s="11"/>
      <c r="D2259" s="12"/>
      <c r="E2259" s="26"/>
      <c r="F2259" s="27"/>
    </row>
    <row r="2260" spans="1:6">
      <c r="A2260" s="121"/>
      <c r="B2260" s="25"/>
      <c r="C2260" s="11"/>
      <c r="D2260" s="12"/>
      <c r="E2260" s="26"/>
      <c r="F2260" s="27"/>
    </row>
    <row r="2261" spans="1:6">
      <c r="A2261" s="121"/>
      <c r="B2261" s="25"/>
      <c r="C2261" s="11"/>
      <c r="D2261" s="12"/>
      <c r="E2261" s="26"/>
      <c r="F2261" s="27"/>
    </row>
    <row r="2262" spans="1:6">
      <c r="A2262" s="121"/>
      <c r="B2262" s="25"/>
      <c r="C2262" s="11"/>
      <c r="D2262" s="12"/>
      <c r="E2262" s="26"/>
      <c r="F2262" s="27"/>
    </row>
    <row r="2263" spans="1:6">
      <c r="A2263" s="121"/>
      <c r="B2263" s="25"/>
      <c r="C2263" s="11"/>
      <c r="D2263" s="12"/>
      <c r="E2263" s="26"/>
      <c r="F2263" s="27"/>
    </row>
    <row r="2264" spans="1:6">
      <c r="A2264" s="121"/>
      <c r="B2264" s="25"/>
      <c r="C2264" s="11"/>
      <c r="D2264" s="12"/>
      <c r="E2264" s="26"/>
      <c r="F2264" s="27"/>
    </row>
    <row r="2265" spans="1:6">
      <c r="A2265" s="121"/>
      <c r="B2265" s="25"/>
      <c r="C2265" s="11"/>
      <c r="D2265" s="12"/>
      <c r="E2265" s="26"/>
      <c r="F2265" s="27"/>
    </row>
    <row r="2266" spans="1:6">
      <c r="A2266" s="121"/>
      <c r="B2266" s="25"/>
      <c r="C2266" s="11"/>
      <c r="D2266" s="12"/>
      <c r="E2266" s="26"/>
      <c r="F2266" s="27"/>
    </row>
    <row r="2267" spans="1:6">
      <c r="A2267" s="121"/>
      <c r="B2267" s="25"/>
      <c r="C2267" s="11"/>
      <c r="D2267" s="12"/>
      <c r="E2267" s="26"/>
      <c r="F2267" s="27"/>
    </row>
    <row r="2268" spans="1:6">
      <c r="A2268" s="121"/>
      <c r="B2268" s="25"/>
      <c r="C2268" s="11"/>
      <c r="D2268" s="12"/>
      <c r="E2268" s="26"/>
      <c r="F2268" s="27"/>
    </row>
    <row r="2269" spans="1:6">
      <c r="A2269" s="121"/>
      <c r="B2269" s="25"/>
      <c r="C2269" s="11"/>
      <c r="D2269" s="12"/>
      <c r="E2269" s="26"/>
      <c r="F2269" s="27"/>
    </row>
    <row r="2270" spans="1:6">
      <c r="A2270" s="121"/>
      <c r="B2270" s="25"/>
      <c r="C2270" s="11"/>
      <c r="D2270" s="12"/>
      <c r="E2270" s="26"/>
      <c r="F2270" s="27"/>
    </row>
    <row r="2271" spans="1:6">
      <c r="A2271" s="121"/>
      <c r="B2271" s="25"/>
      <c r="C2271" s="11"/>
      <c r="D2271" s="12"/>
      <c r="E2271" s="26"/>
      <c r="F2271" s="27"/>
    </row>
    <row r="2272" spans="1:6">
      <c r="A2272" s="121"/>
      <c r="B2272" s="25"/>
      <c r="C2272" s="11"/>
      <c r="D2272" s="12"/>
      <c r="E2272" s="26"/>
      <c r="F2272" s="27"/>
    </row>
    <row r="2273" spans="1:6">
      <c r="A2273" s="121"/>
      <c r="B2273" s="25"/>
      <c r="C2273" s="11"/>
      <c r="D2273" s="12"/>
      <c r="E2273" s="26"/>
      <c r="F2273" s="27"/>
    </row>
    <row r="2274" spans="1:6">
      <c r="A2274" s="121"/>
      <c r="B2274" s="25"/>
      <c r="C2274" s="11"/>
      <c r="D2274" s="12"/>
      <c r="E2274" s="26"/>
      <c r="F2274" s="27"/>
    </row>
    <row r="2275" spans="1:6">
      <c r="A2275" s="121"/>
      <c r="B2275" s="25"/>
      <c r="C2275" s="11"/>
      <c r="D2275" s="12"/>
      <c r="E2275" s="26"/>
      <c r="F2275" s="27"/>
    </row>
    <row r="2276" spans="1:6">
      <c r="A2276" s="121"/>
      <c r="B2276" s="25"/>
      <c r="C2276" s="11"/>
      <c r="D2276" s="12"/>
      <c r="E2276" s="26"/>
      <c r="F2276" s="27"/>
    </row>
    <row r="2277" spans="1:6">
      <c r="A2277" s="121"/>
      <c r="B2277" s="25"/>
      <c r="C2277" s="11"/>
      <c r="D2277" s="12"/>
      <c r="E2277" s="26"/>
      <c r="F2277" s="27"/>
    </row>
    <row r="2278" spans="1:6">
      <c r="A2278" s="121"/>
      <c r="B2278" s="25"/>
      <c r="C2278" s="11"/>
      <c r="D2278" s="12"/>
      <c r="E2278" s="26"/>
      <c r="F2278" s="27"/>
    </row>
    <row r="2279" spans="1:6">
      <c r="A2279" s="121"/>
      <c r="B2279" s="25"/>
      <c r="C2279" s="11"/>
      <c r="D2279" s="12"/>
      <c r="E2279" s="26"/>
      <c r="F2279" s="27"/>
    </row>
    <row r="2280" spans="1:6">
      <c r="A2280" s="121"/>
      <c r="B2280" s="25"/>
      <c r="C2280" s="11"/>
      <c r="D2280" s="12"/>
      <c r="E2280" s="26"/>
      <c r="F2280" s="27"/>
    </row>
    <row r="2281" spans="1:6">
      <c r="A2281" s="121"/>
      <c r="B2281" s="25"/>
      <c r="C2281" s="11"/>
      <c r="D2281" s="12"/>
      <c r="E2281" s="26"/>
      <c r="F2281" s="27"/>
    </row>
    <row r="2282" spans="1:6">
      <c r="A2282" s="121"/>
      <c r="B2282" s="25"/>
      <c r="C2282" s="11"/>
      <c r="D2282" s="12"/>
      <c r="E2282" s="26"/>
      <c r="F2282" s="27"/>
    </row>
    <row r="2283" spans="1:6">
      <c r="A2283" s="121"/>
      <c r="B2283" s="25"/>
      <c r="C2283" s="11"/>
      <c r="D2283" s="12"/>
      <c r="E2283" s="26"/>
      <c r="F2283" s="27"/>
    </row>
    <row r="2284" spans="1:6">
      <c r="A2284" s="121"/>
      <c r="B2284" s="25"/>
      <c r="C2284" s="11"/>
      <c r="D2284" s="12"/>
      <c r="E2284" s="26"/>
      <c r="F2284" s="27"/>
    </row>
    <row r="2285" spans="1:6">
      <c r="A2285" s="29"/>
      <c r="B2285" s="59"/>
      <c r="C2285" s="37"/>
      <c r="D2285" s="18"/>
      <c r="E2285" s="61"/>
      <c r="F2285" s="38"/>
    </row>
    <row r="2286" spans="1:6">
      <c r="A2286" s="21"/>
      <c r="B2286" s="45"/>
      <c r="C2286" s="40"/>
      <c r="D2286" s="41"/>
      <c r="E2286" s="42"/>
      <c r="F2286" s="24"/>
    </row>
    <row r="2287" spans="1:6">
      <c r="A2287" s="160" t="s">
        <v>1</v>
      </c>
      <c r="B2287" s="43" t="s">
        <v>29</v>
      </c>
      <c r="C2287" s="17" t="s">
        <v>1</v>
      </c>
      <c r="D2287" s="18"/>
      <c r="E2287" s="161" t="s">
        <v>18</v>
      </c>
      <c r="F2287" s="38"/>
    </row>
    <row r="2288" spans="1:6">
      <c r="A2288" s="162" t="s">
        <v>1</v>
      </c>
      <c r="B2288" s="107" t="s">
        <v>1</v>
      </c>
      <c r="C2288" s="11" t="s">
        <v>1</v>
      </c>
      <c r="D2288" s="12"/>
      <c r="E2288" s="163" t="s">
        <v>1</v>
      </c>
      <c r="F2288" s="46"/>
    </row>
    <row r="2289" spans="1:6" ht="15.3" thickBot="1">
      <c r="A2289" s="47"/>
      <c r="B2289" s="48" t="s">
        <v>401</v>
      </c>
      <c r="C2289" s="109">
        <f>C2212+0.01</f>
        <v>4.2999999999999954</v>
      </c>
      <c r="D2289" s="50"/>
      <c r="E2289" s="51"/>
      <c r="F2289" s="52"/>
    </row>
    <row r="2290" spans="1:6">
      <c r="A2290" s="174"/>
      <c r="B2290" s="175"/>
      <c r="C2290" s="176"/>
      <c r="D2290" s="177"/>
      <c r="E2290" s="178"/>
      <c r="F2290" s="179"/>
    </row>
    <row r="2291" spans="1:6">
      <c r="A2291" s="180"/>
      <c r="B2291" s="181" t="s">
        <v>1959</v>
      </c>
      <c r="C2291" s="173"/>
      <c r="D2291" s="182"/>
      <c r="E2291" s="183"/>
      <c r="F2291" s="184"/>
    </row>
    <row r="2292" spans="1:6">
      <c r="A2292" s="185"/>
      <c r="B2292" s="186"/>
      <c r="C2292" s="187"/>
      <c r="D2292" s="188"/>
      <c r="E2292" s="189"/>
      <c r="F2292" s="190"/>
    </row>
    <row r="2293" spans="1:6">
      <c r="A2293" s="191"/>
      <c r="B2293" s="192" t="s">
        <v>1</v>
      </c>
      <c r="C2293" s="173"/>
      <c r="D2293" s="182"/>
      <c r="E2293" s="193"/>
      <c r="F2293" s="194"/>
    </row>
    <row r="2294" spans="1:6">
      <c r="A2294" s="195"/>
      <c r="B2294" s="192"/>
      <c r="C2294" s="196" t="s">
        <v>106</v>
      </c>
      <c r="D2294" s="197"/>
      <c r="E2294" s="198"/>
      <c r="F2294" s="199"/>
    </row>
    <row r="2295" spans="1:6">
      <c r="A2295" s="195"/>
      <c r="B2295" s="192"/>
      <c r="C2295" s="196"/>
      <c r="D2295" s="200"/>
      <c r="E2295" s="198"/>
      <c r="F2295" s="199"/>
    </row>
    <row r="2296" spans="1:6">
      <c r="A2296" s="29"/>
      <c r="B2296" s="25" t="s">
        <v>353</v>
      </c>
      <c r="C2296" s="998">
        <f>C228</f>
        <v>4.2999999999999989</v>
      </c>
      <c r="D2296" s="998"/>
      <c r="E2296" s="26"/>
      <c r="F2296" s="27"/>
    </row>
    <row r="2297" spans="1:6">
      <c r="A2297" s="29"/>
      <c r="B2297" s="25" t="s">
        <v>1</v>
      </c>
      <c r="C2297" s="34"/>
      <c r="D2297" s="12"/>
      <c r="E2297" s="26"/>
      <c r="F2297" s="27"/>
    </row>
    <row r="2298" spans="1:6">
      <c r="A2298" s="29"/>
      <c r="B2298" s="25" t="s">
        <v>581</v>
      </c>
      <c r="C2298" s="998">
        <f>C534</f>
        <v>4.6999999999999975</v>
      </c>
      <c r="D2298" s="998"/>
      <c r="E2298" s="26"/>
      <c r="F2298" s="27"/>
    </row>
    <row r="2299" spans="1:6">
      <c r="A2299" s="29"/>
      <c r="B2299" s="25" t="s">
        <v>1</v>
      </c>
      <c r="C2299" s="34"/>
      <c r="D2299" s="12"/>
      <c r="E2299" s="26"/>
      <c r="F2299" s="27"/>
    </row>
    <row r="2300" spans="1:6">
      <c r="A2300" s="29"/>
      <c r="B2300" s="25" t="s">
        <v>354</v>
      </c>
      <c r="C2300" s="999">
        <f>C687</f>
        <v>4.8999999999999968</v>
      </c>
      <c r="D2300" s="999"/>
      <c r="E2300" s="26"/>
      <c r="F2300" s="27"/>
    </row>
    <row r="2301" spans="1:6">
      <c r="A2301" s="29"/>
      <c r="B2301" s="25" t="s">
        <v>1</v>
      </c>
      <c r="C2301" s="34"/>
      <c r="D2301" s="12"/>
      <c r="E2301" s="26"/>
      <c r="F2301" s="27"/>
    </row>
    <row r="2302" spans="1:6">
      <c r="A2302" s="29"/>
      <c r="B2302" s="25" t="s">
        <v>355</v>
      </c>
      <c r="C2302" s="999">
        <f>C992</f>
        <v>4.129999999999999</v>
      </c>
      <c r="D2302" s="999"/>
      <c r="E2302" s="26"/>
      <c r="F2302" s="27"/>
    </row>
    <row r="2303" spans="1:6">
      <c r="A2303" s="29"/>
      <c r="B2303" s="25" t="s">
        <v>1</v>
      </c>
      <c r="C2303" s="201"/>
      <c r="D2303" s="12"/>
      <c r="E2303" s="26"/>
      <c r="F2303" s="27"/>
    </row>
    <row r="2304" spans="1:6">
      <c r="A2304" s="29"/>
      <c r="B2304" s="55" t="s">
        <v>356</v>
      </c>
      <c r="C2304" s="1002">
        <f>C1068</f>
        <v>4.1399999999999988</v>
      </c>
      <c r="D2304" s="1002"/>
      <c r="E2304" s="26"/>
      <c r="F2304" s="27"/>
    </row>
    <row r="2305" spans="1:6">
      <c r="A2305" s="29"/>
      <c r="B2305" s="55"/>
      <c r="C2305" s="34"/>
      <c r="D2305" s="12"/>
      <c r="E2305" s="26"/>
      <c r="F2305" s="27"/>
    </row>
    <row r="2306" spans="1:6">
      <c r="A2306" s="29"/>
      <c r="B2306" s="55" t="s">
        <v>357</v>
      </c>
      <c r="C2306" s="998">
        <f>C1143</f>
        <v>4.1499999999999986</v>
      </c>
      <c r="D2306" s="998"/>
      <c r="E2306" s="26"/>
      <c r="F2306" s="27"/>
    </row>
    <row r="2307" spans="1:6">
      <c r="A2307" s="29"/>
      <c r="B2307" s="55"/>
      <c r="C2307" s="34"/>
      <c r="D2307" s="12"/>
      <c r="E2307" s="26"/>
      <c r="F2307" s="27"/>
    </row>
    <row r="2308" spans="1:6">
      <c r="A2308" s="29"/>
      <c r="B2308" s="55" t="s">
        <v>358</v>
      </c>
      <c r="C2308" s="998">
        <f>C1219</f>
        <v>4.1599999999999984</v>
      </c>
      <c r="D2308" s="998"/>
      <c r="E2308" s="26"/>
      <c r="F2308" s="27"/>
    </row>
    <row r="2309" spans="1:6">
      <c r="A2309" s="29"/>
      <c r="B2309" s="55"/>
      <c r="C2309" s="34"/>
      <c r="D2309" s="12"/>
      <c r="E2309" s="26"/>
      <c r="F2309" s="27"/>
    </row>
    <row r="2310" spans="1:6">
      <c r="A2310" s="29"/>
      <c r="B2310" s="55" t="s">
        <v>359</v>
      </c>
      <c r="C2310" s="999">
        <f>C1446</f>
        <v>4.1899999999999977</v>
      </c>
      <c r="D2310" s="999"/>
      <c r="E2310" s="26"/>
      <c r="F2310" s="27"/>
    </row>
    <row r="2311" spans="1:6">
      <c r="A2311" s="29"/>
      <c r="B2311" s="55"/>
      <c r="C2311" s="34"/>
      <c r="D2311" s="12"/>
      <c r="E2311" s="26"/>
      <c r="F2311" s="27"/>
    </row>
    <row r="2312" spans="1:6">
      <c r="A2312" s="29"/>
      <c r="B2312" s="55" t="s">
        <v>360</v>
      </c>
      <c r="C2312" s="998">
        <f>C1522</f>
        <v>4.1999999999999975</v>
      </c>
      <c r="D2312" s="998"/>
      <c r="E2312" s="26"/>
      <c r="F2312" s="27"/>
    </row>
    <row r="2313" spans="1:6">
      <c r="A2313" s="29"/>
      <c r="B2313" s="55"/>
      <c r="C2313" s="34"/>
      <c r="D2313" s="12"/>
      <c r="E2313" s="26"/>
      <c r="F2313" s="27"/>
    </row>
    <row r="2314" spans="1:6">
      <c r="A2314" s="29"/>
      <c r="B2314" s="55" t="s">
        <v>361</v>
      </c>
      <c r="C2314" s="999">
        <f>C1598</f>
        <v>4.2099999999999973</v>
      </c>
      <c r="D2314" s="999"/>
      <c r="E2314" s="26"/>
      <c r="F2314" s="27"/>
    </row>
    <row r="2315" spans="1:6">
      <c r="A2315" s="29"/>
      <c r="B2315" s="55"/>
      <c r="C2315" s="11"/>
      <c r="D2315" s="129"/>
      <c r="E2315" s="26"/>
      <c r="F2315" s="27"/>
    </row>
    <row r="2316" spans="1:6">
      <c r="A2316" s="29"/>
      <c r="B2316" s="55" t="s">
        <v>362</v>
      </c>
      <c r="C2316" s="999">
        <f>C1828</f>
        <v>4.2399999999999967</v>
      </c>
      <c r="D2316" s="999"/>
      <c r="E2316" s="26"/>
      <c r="F2316" s="27"/>
    </row>
    <row r="2317" spans="1:6">
      <c r="A2317" s="29"/>
      <c r="B2317" s="130"/>
      <c r="C2317" s="34"/>
      <c r="D2317" s="12"/>
      <c r="E2317" s="26"/>
      <c r="F2317" s="27"/>
    </row>
    <row r="2318" spans="1:6">
      <c r="A2318" s="29"/>
      <c r="B2318" s="55" t="s">
        <v>363</v>
      </c>
      <c r="C2318" s="999">
        <f>C2059</f>
        <v>4.269999999999996</v>
      </c>
      <c r="D2318" s="998"/>
      <c r="E2318" s="26"/>
      <c r="F2318" s="27"/>
    </row>
    <row r="2319" spans="1:6">
      <c r="A2319" s="29"/>
      <c r="B2319" s="55" t="s">
        <v>1</v>
      </c>
      <c r="C2319" s="34"/>
      <c r="D2319" s="12"/>
      <c r="E2319" s="26"/>
      <c r="F2319" s="27"/>
    </row>
    <row r="2320" spans="1:6">
      <c r="A2320" s="29"/>
      <c r="B2320" s="55" t="s">
        <v>364</v>
      </c>
      <c r="C2320" s="999">
        <f>C2289</f>
        <v>4.2999999999999954</v>
      </c>
      <c r="D2320" s="998"/>
      <c r="E2320" s="26"/>
      <c r="F2320" s="27"/>
    </row>
    <row r="2321" spans="1:6">
      <c r="A2321" s="29"/>
      <c r="B2321" s="55"/>
      <c r="C2321" s="11"/>
      <c r="D2321" s="12"/>
      <c r="E2321" s="26"/>
      <c r="F2321" s="27"/>
    </row>
    <row r="2322" spans="1:6">
      <c r="A2322" s="29"/>
      <c r="B2322" s="55"/>
      <c r="C2322" s="999"/>
      <c r="D2322" s="998"/>
      <c r="E2322" s="26"/>
      <c r="F2322" s="27"/>
    </row>
    <row r="2323" spans="1:6">
      <c r="A2323" s="29"/>
      <c r="B2323" s="55"/>
      <c r="C2323" s="202"/>
      <c r="D2323" s="203"/>
      <c r="E2323" s="26"/>
      <c r="F2323" s="27"/>
    </row>
    <row r="2324" spans="1:6">
      <c r="A2324" s="29"/>
      <c r="B2324" s="55"/>
      <c r="C2324" s="202"/>
      <c r="D2324" s="203"/>
      <c r="E2324" s="26"/>
      <c r="F2324" s="27"/>
    </row>
    <row r="2325" spans="1:6">
      <c r="A2325" s="29"/>
      <c r="B2325" s="55"/>
      <c r="C2325" s="202"/>
      <c r="D2325" s="203"/>
      <c r="E2325" s="26"/>
      <c r="F2325" s="27"/>
    </row>
    <row r="2326" spans="1:6">
      <c r="A2326" s="29"/>
      <c r="B2326" s="55"/>
      <c r="C2326" s="202"/>
      <c r="D2326" s="203"/>
      <c r="E2326" s="26"/>
      <c r="F2326" s="27"/>
    </row>
    <row r="2327" spans="1:6">
      <c r="A2327" s="29"/>
      <c r="B2327" s="55"/>
      <c r="C2327" s="202"/>
      <c r="D2327" s="203"/>
      <c r="E2327" s="26"/>
      <c r="F2327" s="27"/>
    </row>
    <row r="2328" spans="1:6">
      <c r="A2328" s="29"/>
      <c r="B2328" s="55"/>
      <c r="C2328" s="202"/>
      <c r="D2328" s="203"/>
      <c r="E2328" s="26"/>
      <c r="F2328" s="27"/>
    </row>
    <row r="2329" spans="1:6">
      <c r="A2329" s="29"/>
      <c r="B2329" s="55"/>
      <c r="C2329" s="202"/>
      <c r="D2329" s="203"/>
      <c r="E2329" s="26"/>
      <c r="F2329" s="27"/>
    </row>
    <row r="2330" spans="1:6">
      <c r="A2330" s="29"/>
      <c r="B2330" s="55"/>
      <c r="C2330" s="202"/>
      <c r="D2330" s="203"/>
      <c r="E2330" s="26"/>
      <c r="F2330" s="27"/>
    </row>
    <row r="2331" spans="1:6">
      <c r="A2331" s="29"/>
      <c r="B2331" s="55"/>
      <c r="C2331" s="202"/>
      <c r="D2331" s="203"/>
      <c r="E2331" s="26"/>
      <c r="F2331" s="27"/>
    </row>
    <row r="2332" spans="1:6">
      <c r="A2332" s="29"/>
      <c r="B2332" s="55"/>
      <c r="C2332" s="202"/>
      <c r="D2332" s="203"/>
      <c r="E2332" s="26"/>
      <c r="F2332" s="27"/>
    </row>
    <row r="2333" spans="1:6">
      <c r="A2333" s="29"/>
      <c r="B2333" s="55"/>
      <c r="C2333" s="202"/>
      <c r="D2333" s="203"/>
      <c r="E2333" s="26"/>
      <c r="F2333" s="27"/>
    </row>
    <row r="2334" spans="1:6">
      <c r="A2334" s="29"/>
      <c r="B2334" s="55"/>
      <c r="C2334" s="202"/>
      <c r="D2334" s="203"/>
      <c r="E2334" s="26"/>
      <c r="F2334" s="27"/>
    </row>
    <row r="2335" spans="1:6">
      <c r="A2335" s="29"/>
      <c r="B2335" s="55"/>
      <c r="C2335" s="202"/>
      <c r="D2335" s="203"/>
      <c r="E2335" s="26"/>
      <c r="F2335" s="27"/>
    </row>
    <row r="2336" spans="1:6">
      <c r="A2336" s="29"/>
      <c r="B2336" s="55"/>
      <c r="C2336" s="202"/>
      <c r="D2336" s="203"/>
      <c r="E2336" s="26"/>
      <c r="F2336" s="27"/>
    </row>
    <row r="2337" spans="1:6">
      <c r="A2337" s="29"/>
      <c r="B2337" s="55"/>
      <c r="C2337" s="202"/>
      <c r="D2337" s="203"/>
      <c r="E2337" s="26"/>
      <c r="F2337" s="27"/>
    </row>
    <row r="2338" spans="1:6">
      <c r="A2338" s="29"/>
      <c r="B2338" s="55"/>
      <c r="C2338" s="202"/>
      <c r="D2338" s="203"/>
      <c r="E2338" s="26"/>
      <c r="F2338" s="27"/>
    </row>
    <row r="2339" spans="1:6">
      <c r="A2339" s="29"/>
      <c r="B2339" s="55"/>
      <c r="C2339" s="202"/>
      <c r="D2339" s="203"/>
      <c r="E2339" s="26"/>
      <c r="F2339" s="27"/>
    </row>
    <row r="2340" spans="1:6">
      <c r="A2340" s="29"/>
      <c r="B2340" s="55"/>
      <c r="C2340" s="202"/>
      <c r="D2340" s="203"/>
      <c r="E2340" s="26"/>
      <c r="F2340" s="27"/>
    </row>
    <row r="2341" spans="1:6">
      <c r="A2341" s="29"/>
      <c r="B2341" s="55"/>
      <c r="C2341" s="202"/>
      <c r="D2341" s="203"/>
      <c r="E2341" s="26"/>
      <c r="F2341" s="27"/>
    </row>
    <row r="2342" spans="1:6">
      <c r="A2342" s="29"/>
      <c r="B2342" s="55"/>
      <c r="C2342" s="202"/>
      <c r="D2342" s="203"/>
      <c r="E2342" s="26"/>
      <c r="F2342" s="27"/>
    </row>
    <row r="2343" spans="1:6">
      <c r="A2343" s="29"/>
      <c r="B2343" s="55"/>
      <c r="C2343" s="202"/>
      <c r="D2343" s="203"/>
      <c r="E2343" s="26"/>
      <c r="F2343" s="27"/>
    </row>
    <row r="2344" spans="1:6">
      <c r="A2344" s="29"/>
      <c r="B2344" s="55"/>
      <c r="C2344" s="202"/>
      <c r="D2344" s="203"/>
      <c r="E2344" s="26"/>
      <c r="F2344" s="27"/>
    </row>
    <row r="2345" spans="1:6">
      <c r="A2345" s="29"/>
      <c r="B2345" s="55"/>
      <c r="C2345" s="202"/>
      <c r="D2345" s="203"/>
      <c r="E2345" s="26"/>
      <c r="F2345" s="27"/>
    </row>
    <row r="2346" spans="1:6">
      <c r="A2346" s="29"/>
      <c r="B2346" s="55"/>
      <c r="C2346" s="202"/>
      <c r="D2346" s="203"/>
      <c r="E2346" s="26"/>
      <c r="F2346" s="27"/>
    </row>
    <row r="2347" spans="1:6">
      <c r="A2347" s="29"/>
      <c r="B2347" s="55"/>
      <c r="C2347" s="202"/>
      <c r="D2347" s="203"/>
      <c r="E2347" s="26"/>
      <c r="F2347" s="27"/>
    </row>
    <row r="2348" spans="1:6">
      <c r="A2348" s="29"/>
      <c r="B2348" s="55"/>
      <c r="C2348" s="202"/>
      <c r="D2348" s="203"/>
      <c r="E2348" s="26"/>
      <c r="F2348" s="27"/>
    </row>
    <row r="2349" spans="1:6">
      <c r="A2349" s="29"/>
      <c r="B2349" s="55"/>
      <c r="C2349" s="202"/>
      <c r="D2349" s="203"/>
      <c r="E2349" s="26"/>
      <c r="F2349" s="27"/>
    </row>
    <row r="2350" spans="1:6">
      <c r="A2350" s="29"/>
      <c r="B2350" s="55"/>
      <c r="C2350" s="202"/>
      <c r="D2350" s="203"/>
      <c r="E2350" s="26"/>
      <c r="F2350" s="27"/>
    </row>
    <row r="2351" spans="1:6">
      <c r="A2351" s="29"/>
      <c r="B2351" s="55"/>
      <c r="C2351" s="202"/>
      <c r="D2351" s="203"/>
      <c r="E2351" s="26"/>
      <c r="F2351" s="27"/>
    </row>
    <row r="2352" spans="1:6">
      <c r="A2352" s="29"/>
      <c r="B2352" s="55"/>
      <c r="C2352" s="202"/>
      <c r="D2352" s="203"/>
      <c r="E2352" s="26"/>
      <c r="F2352" s="27"/>
    </row>
    <row r="2353" spans="1:6">
      <c r="A2353" s="29"/>
      <c r="B2353" s="55"/>
      <c r="C2353" s="202"/>
      <c r="D2353" s="203"/>
      <c r="E2353" s="26"/>
      <c r="F2353" s="27"/>
    </row>
    <row r="2354" spans="1:6">
      <c r="A2354" s="29"/>
      <c r="B2354" s="55"/>
      <c r="C2354" s="202"/>
      <c r="D2354" s="203"/>
      <c r="E2354" s="26"/>
      <c r="F2354" s="27"/>
    </row>
    <row r="2355" spans="1:6">
      <c r="A2355" s="29"/>
      <c r="B2355" s="55"/>
      <c r="C2355" s="202"/>
      <c r="D2355" s="203"/>
      <c r="E2355" s="26"/>
      <c r="F2355" s="27"/>
    </row>
    <row r="2356" spans="1:6">
      <c r="A2356" s="29"/>
      <c r="B2356" s="55"/>
      <c r="C2356" s="202"/>
      <c r="D2356" s="203"/>
      <c r="E2356" s="26"/>
      <c r="F2356" s="27"/>
    </row>
    <row r="2357" spans="1:6">
      <c r="A2357" s="29"/>
      <c r="B2357" s="25"/>
      <c r="C2357" s="11"/>
      <c r="D2357" s="12"/>
      <c r="E2357" s="26"/>
      <c r="F2357" s="27"/>
    </row>
    <row r="2358" spans="1:6">
      <c r="A2358" s="21"/>
      <c r="B2358" s="39"/>
      <c r="C2358" s="40"/>
      <c r="D2358" s="41"/>
      <c r="E2358" s="42"/>
      <c r="F2358" s="24"/>
    </row>
    <row r="2359" spans="1:6">
      <c r="A2359" s="15" t="s">
        <v>1</v>
      </c>
      <c r="B2359" s="43" t="s">
        <v>365</v>
      </c>
      <c r="C2359" s="17" t="s">
        <v>1</v>
      </c>
      <c r="D2359" s="18"/>
      <c r="E2359" s="44" t="s">
        <v>18</v>
      </c>
      <c r="F2359" s="38"/>
    </row>
    <row r="2360" spans="1:6">
      <c r="A2360" s="121"/>
      <c r="B2360" s="45"/>
      <c r="C2360" s="11"/>
      <c r="D2360" s="12"/>
      <c r="F2360" s="14"/>
    </row>
    <row r="2361" spans="1:6" ht="15.3" thickBot="1">
      <c r="A2361" s="47"/>
      <c r="B2361" s="48" t="s">
        <v>401</v>
      </c>
      <c r="C2361" s="109">
        <f>C2289+0.01</f>
        <v>4.3099999999999952</v>
      </c>
      <c r="D2361" s="50"/>
      <c r="E2361" s="51"/>
      <c r="F2361" s="52"/>
    </row>
  </sheetData>
  <mergeCells count="16">
    <mergeCell ref="E78:F78"/>
    <mergeCell ref="E153:F153"/>
    <mergeCell ref="C2296:D2296"/>
    <mergeCell ref="C2298:D2298"/>
    <mergeCell ref="C2300:D2300"/>
    <mergeCell ref="C2302:D2302"/>
    <mergeCell ref="C2316:D2316"/>
    <mergeCell ref="C2318:D2318"/>
    <mergeCell ref="C2320:D2320"/>
    <mergeCell ref="C2322:D2322"/>
    <mergeCell ref="C2304:D2304"/>
    <mergeCell ref="C2306:D2306"/>
    <mergeCell ref="C2308:D2308"/>
    <mergeCell ref="C2310:D2310"/>
    <mergeCell ref="C2312:D2312"/>
    <mergeCell ref="C2314:D2314"/>
  </mergeCells>
  <pageMargins left="0.51181102362204722" right="0.51181102362204722" top="0.74803149606299213" bottom="0.74803149606299213" header="0.31496062992125984" footer="0.31496062992125984"/>
  <pageSetup paperSize="9" scale="6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9:I23"/>
  <sheetViews>
    <sheetView view="pageBreakPreview" zoomScale="60" zoomScaleNormal="100" workbookViewId="0">
      <selection activeCell="G32" sqref="G32"/>
    </sheetView>
  </sheetViews>
  <sheetFormatPr defaultRowHeight="14.4"/>
  <sheetData>
    <row r="19" spans="1:9" ht="15" customHeight="1">
      <c r="A19" s="969" t="s">
        <v>2346</v>
      </c>
      <c r="B19" s="969"/>
      <c r="C19" s="969"/>
      <c r="D19" s="969"/>
      <c r="E19" s="969"/>
      <c r="F19" s="969"/>
      <c r="G19" s="969"/>
      <c r="H19" s="969"/>
      <c r="I19" s="969"/>
    </row>
    <row r="20" spans="1:9" ht="20.100000000000001">
      <c r="C20" s="859"/>
    </row>
    <row r="21" spans="1:9" ht="15" customHeight="1">
      <c r="A21" s="969" t="s">
        <v>2347</v>
      </c>
      <c r="B21" s="969"/>
      <c r="C21" s="969"/>
      <c r="D21" s="969"/>
      <c r="E21" s="969"/>
      <c r="F21" s="969"/>
      <c r="G21" s="969"/>
      <c r="H21" s="969"/>
      <c r="I21" s="969"/>
    </row>
    <row r="22" spans="1:9" ht="20.100000000000001">
      <c r="C22" s="859"/>
    </row>
    <row r="23" spans="1:9" ht="15" customHeight="1">
      <c r="A23" s="972" t="s">
        <v>94</v>
      </c>
      <c r="B23" s="972"/>
      <c r="C23" s="972"/>
      <c r="D23" s="972"/>
      <c r="E23" s="972"/>
      <c r="F23" s="972"/>
      <c r="G23" s="972"/>
      <c r="H23" s="972"/>
      <c r="I23" s="972"/>
    </row>
  </sheetData>
  <mergeCells count="3">
    <mergeCell ref="A19:I19"/>
    <mergeCell ref="A21:I21"/>
    <mergeCell ref="A23:I2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F1528"/>
  <sheetViews>
    <sheetView view="pageBreakPreview" topLeftCell="A1494" zoomScale="89" zoomScaleNormal="100" zoomScaleSheetLayoutView="89" workbookViewId="0">
      <selection activeCell="F341" sqref="F341"/>
    </sheetView>
  </sheetViews>
  <sheetFormatPr defaultColWidth="9.15625" defaultRowHeight="13.8"/>
  <cols>
    <col min="1" max="1" width="5.41796875" style="299" customWidth="1"/>
    <col min="2" max="2" width="65" style="299" customWidth="1"/>
    <col min="3" max="3" width="9.15625" style="299"/>
    <col min="4" max="4" width="7.68359375" style="299" customWidth="1"/>
    <col min="5" max="5" width="15.26171875" style="299" customWidth="1"/>
    <col min="6" max="6" width="20.15625" style="299" customWidth="1"/>
    <col min="7" max="16384" width="9.15625" style="299"/>
  </cols>
  <sheetData>
    <row r="1" spans="1:6">
      <c r="A1" s="312"/>
      <c r="B1" s="313"/>
      <c r="C1" s="320"/>
      <c r="D1" s="360"/>
      <c r="E1" s="361"/>
      <c r="F1" s="321"/>
    </row>
    <row r="2" spans="1:6" ht="14.1">
      <c r="A2" s="300"/>
      <c r="B2" s="301" t="s">
        <v>94</v>
      </c>
      <c r="C2" s="295"/>
      <c r="D2" s="295"/>
      <c r="E2" s="322"/>
      <c r="F2" s="323"/>
    </row>
    <row r="3" spans="1:6" ht="14.1">
      <c r="A3" s="303"/>
      <c r="B3" s="362"/>
      <c r="C3" s="324"/>
      <c r="D3" s="324"/>
      <c r="E3" s="363"/>
      <c r="F3" s="345"/>
    </row>
    <row r="4" spans="1:6">
      <c r="A4" s="305"/>
      <c r="B4" s="306"/>
      <c r="C4" s="295"/>
      <c r="D4" s="295"/>
      <c r="E4" s="325"/>
      <c r="F4" s="326"/>
    </row>
    <row r="5" spans="1:6" ht="14.1">
      <c r="A5" s="308"/>
      <c r="B5" s="317" t="s">
        <v>582</v>
      </c>
      <c r="C5" s="295"/>
      <c r="D5" s="295"/>
      <c r="E5" s="327"/>
      <c r="F5" s="328"/>
    </row>
    <row r="6" spans="1:6">
      <c r="A6" s="308"/>
      <c r="B6" s="306"/>
      <c r="C6" s="295"/>
      <c r="D6" s="295"/>
      <c r="E6" s="333"/>
      <c r="F6" s="335"/>
    </row>
    <row r="7" spans="1:6">
      <c r="A7" s="308" t="s">
        <v>2</v>
      </c>
      <c r="B7" s="306" t="s">
        <v>583</v>
      </c>
      <c r="C7" s="295"/>
      <c r="D7" s="295"/>
      <c r="E7" s="333"/>
      <c r="F7" s="343"/>
    </row>
    <row r="8" spans="1:6">
      <c r="A8" s="308"/>
      <c r="B8" s="315" t="s">
        <v>584</v>
      </c>
      <c r="C8" s="295">
        <v>57</v>
      </c>
      <c r="D8" s="295" t="s">
        <v>25</v>
      </c>
      <c r="E8" s="333"/>
      <c r="F8" s="328"/>
    </row>
    <row r="9" spans="1:6">
      <c r="A9" s="308"/>
      <c r="B9" s="315"/>
      <c r="C9" s="295"/>
      <c r="D9" s="295"/>
      <c r="E9" s="333"/>
      <c r="F9" s="334"/>
    </row>
    <row r="10" spans="1:6">
      <c r="A10" s="308" t="s">
        <v>6</v>
      </c>
      <c r="B10" s="306" t="s">
        <v>583</v>
      </c>
      <c r="C10" s="295"/>
      <c r="D10" s="295"/>
      <c r="E10" s="333"/>
      <c r="F10" s="343"/>
    </row>
    <row r="11" spans="1:6">
      <c r="A11" s="308"/>
      <c r="B11" s="315" t="s">
        <v>585</v>
      </c>
      <c r="C11" s="295">
        <v>20</v>
      </c>
      <c r="D11" s="295" t="s">
        <v>25</v>
      </c>
      <c r="E11" s="333"/>
      <c r="F11" s="328"/>
    </row>
    <row r="12" spans="1:6">
      <c r="A12" s="308"/>
      <c r="B12" s="315"/>
      <c r="C12" s="295"/>
      <c r="D12" s="295"/>
      <c r="E12" s="333"/>
      <c r="F12" s="334"/>
    </row>
    <row r="13" spans="1:6">
      <c r="A13" s="308" t="s">
        <v>7</v>
      </c>
      <c r="B13" s="306" t="s">
        <v>586</v>
      </c>
      <c r="C13" s="295"/>
      <c r="D13" s="295"/>
      <c r="E13" s="333"/>
      <c r="F13" s="357"/>
    </row>
    <row r="14" spans="1:6">
      <c r="A14" s="308"/>
      <c r="B14" s="306" t="s">
        <v>587</v>
      </c>
      <c r="C14" s="295">
        <v>44</v>
      </c>
      <c r="D14" s="295" t="s">
        <v>25</v>
      </c>
      <c r="E14" s="333"/>
      <c r="F14" s="328"/>
    </row>
    <row r="15" spans="1:6">
      <c r="A15" s="308"/>
      <c r="B15" s="306"/>
      <c r="C15" s="295"/>
      <c r="D15" s="295"/>
      <c r="E15" s="333"/>
      <c r="F15" s="364"/>
    </row>
    <row r="16" spans="1:6">
      <c r="A16" s="308" t="s">
        <v>8</v>
      </c>
      <c r="B16" s="346" t="s">
        <v>588</v>
      </c>
      <c r="C16" s="295"/>
      <c r="D16" s="295"/>
      <c r="E16" s="333"/>
      <c r="F16" s="334"/>
    </row>
    <row r="17" spans="1:6">
      <c r="A17" s="308"/>
      <c r="B17" s="346" t="s">
        <v>589</v>
      </c>
      <c r="C17" s="295">
        <v>2</v>
      </c>
      <c r="D17" s="295" t="s">
        <v>32</v>
      </c>
      <c r="E17" s="333"/>
      <c r="F17" s="328"/>
    </row>
    <row r="18" spans="1:6">
      <c r="A18" s="308"/>
      <c r="B18" s="306"/>
      <c r="C18" s="295"/>
      <c r="D18" s="295"/>
      <c r="E18" s="333"/>
      <c r="F18" s="357"/>
    </row>
    <row r="19" spans="1:6">
      <c r="A19" s="308" t="s">
        <v>10</v>
      </c>
      <c r="B19" s="346" t="s">
        <v>590</v>
      </c>
      <c r="C19" s="295"/>
      <c r="D19" s="295"/>
      <c r="E19" s="333"/>
      <c r="F19" s="328"/>
    </row>
    <row r="20" spans="1:6">
      <c r="A20" s="308"/>
      <c r="B20" s="346" t="s">
        <v>591</v>
      </c>
      <c r="C20" s="295">
        <v>2</v>
      </c>
      <c r="D20" s="295" t="s">
        <v>32</v>
      </c>
      <c r="E20" s="333"/>
      <c r="F20" s="328"/>
    </row>
    <row r="21" spans="1:6">
      <c r="A21" s="308"/>
      <c r="B21" s="346"/>
      <c r="C21" s="295"/>
      <c r="D21" s="295"/>
      <c r="E21" s="333"/>
      <c r="F21" s="335"/>
    </row>
    <row r="22" spans="1:6">
      <c r="A22" s="308" t="s">
        <v>14</v>
      </c>
      <c r="B22" s="346" t="s">
        <v>592</v>
      </c>
      <c r="C22" s="295"/>
      <c r="D22" s="295"/>
      <c r="E22" s="333"/>
      <c r="F22" s="334"/>
    </row>
    <row r="23" spans="1:6">
      <c r="A23" s="308"/>
      <c r="B23" s="346" t="s">
        <v>593</v>
      </c>
      <c r="C23" s="295">
        <v>2</v>
      </c>
      <c r="D23" s="295" t="s">
        <v>32</v>
      </c>
      <c r="E23" s="333"/>
      <c r="F23" s="328"/>
    </row>
    <row r="24" spans="1:6">
      <c r="A24" s="308"/>
      <c r="B24" s="346"/>
      <c r="C24" s="295"/>
      <c r="D24" s="295"/>
      <c r="E24" s="333"/>
      <c r="F24" s="349"/>
    </row>
    <row r="25" spans="1:6">
      <c r="A25" s="308"/>
      <c r="B25" s="346"/>
      <c r="C25" s="295"/>
      <c r="D25" s="295"/>
      <c r="E25" s="333"/>
      <c r="F25" s="349"/>
    </row>
    <row r="26" spans="1:6">
      <c r="A26" s="308"/>
      <c r="B26" s="346"/>
      <c r="C26" s="295"/>
      <c r="D26" s="295"/>
      <c r="E26" s="333"/>
      <c r="F26" s="349"/>
    </row>
    <row r="27" spans="1:6">
      <c r="A27" s="308"/>
      <c r="B27" s="346"/>
      <c r="C27" s="295"/>
      <c r="D27" s="295"/>
      <c r="E27" s="333"/>
      <c r="F27" s="349"/>
    </row>
    <row r="28" spans="1:6">
      <c r="A28" s="308"/>
      <c r="B28" s="346"/>
      <c r="C28" s="295"/>
      <c r="D28" s="295"/>
      <c r="E28" s="333"/>
      <c r="F28" s="349"/>
    </row>
    <row r="29" spans="1:6">
      <c r="A29" s="308"/>
      <c r="B29" s="346"/>
      <c r="C29" s="295"/>
      <c r="D29" s="295"/>
      <c r="E29" s="333"/>
      <c r="F29" s="349"/>
    </row>
    <row r="30" spans="1:6">
      <c r="A30" s="308"/>
      <c r="B30" s="346"/>
      <c r="C30" s="295"/>
      <c r="D30" s="295"/>
      <c r="E30" s="333"/>
      <c r="F30" s="349"/>
    </row>
    <row r="31" spans="1:6">
      <c r="A31" s="308"/>
      <c r="B31" s="346"/>
      <c r="C31" s="295"/>
      <c r="D31" s="295"/>
      <c r="E31" s="333"/>
      <c r="F31" s="349"/>
    </row>
    <row r="32" spans="1:6">
      <c r="A32" s="308"/>
      <c r="B32" s="346"/>
      <c r="C32" s="295"/>
      <c r="D32" s="295"/>
      <c r="E32" s="333"/>
      <c r="F32" s="349"/>
    </row>
    <row r="33" spans="1:6">
      <c r="A33" s="308"/>
      <c r="B33" s="346"/>
      <c r="C33" s="295"/>
      <c r="D33" s="295"/>
      <c r="E33" s="333"/>
      <c r="F33" s="349"/>
    </row>
    <row r="34" spans="1:6">
      <c r="A34" s="308"/>
      <c r="B34" s="346"/>
      <c r="C34" s="295"/>
      <c r="D34" s="295"/>
      <c r="E34" s="333"/>
      <c r="F34" s="349"/>
    </row>
    <row r="35" spans="1:6">
      <c r="A35" s="308"/>
      <c r="B35" s="346"/>
      <c r="C35" s="295"/>
      <c r="D35" s="295"/>
      <c r="E35" s="333"/>
      <c r="F35" s="349"/>
    </row>
    <row r="36" spans="1:6">
      <c r="A36" s="308"/>
      <c r="B36" s="346"/>
      <c r="C36" s="295"/>
      <c r="D36" s="295"/>
      <c r="E36" s="333"/>
      <c r="F36" s="349"/>
    </row>
    <row r="37" spans="1:6">
      <c r="A37" s="308"/>
      <c r="B37" s="346"/>
      <c r="C37" s="295"/>
      <c r="D37" s="295"/>
      <c r="E37" s="333"/>
      <c r="F37" s="349"/>
    </row>
    <row r="38" spans="1:6">
      <c r="A38" s="308"/>
      <c r="B38" s="346"/>
      <c r="C38" s="295"/>
      <c r="D38" s="295"/>
      <c r="E38" s="333"/>
      <c r="F38" s="349"/>
    </row>
    <row r="39" spans="1:6">
      <c r="A39" s="308"/>
      <c r="B39" s="346"/>
      <c r="C39" s="295"/>
      <c r="D39" s="295"/>
      <c r="E39" s="333"/>
      <c r="F39" s="349"/>
    </row>
    <row r="40" spans="1:6">
      <c r="A40" s="308"/>
      <c r="B40" s="346"/>
      <c r="C40" s="295"/>
      <c r="D40" s="295"/>
      <c r="E40" s="333"/>
      <c r="F40" s="349"/>
    </row>
    <row r="41" spans="1:6">
      <c r="A41" s="308"/>
      <c r="B41" s="346"/>
      <c r="C41" s="295"/>
      <c r="D41" s="295"/>
      <c r="E41" s="333"/>
      <c r="F41" s="349"/>
    </row>
    <row r="42" spans="1:6">
      <c r="A42" s="308"/>
      <c r="B42" s="346"/>
      <c r="C42" s="295"/>
      <c r="D42" s="295"/>
      <c r="E42" s="333"/>
      <c r="F42" s="349"/>
    </row>
    <row r="43" spans="1:6">
      <c r="A43" s="308"/>
      <c r="B43" s="346"/>
      <c r="C43" s="295"/>
      <c r="D43" s="295"/>
      <c r="E43" s="333"/>
      <c r="F43" s="349"/>
    </row>
    <row r="44" spans="1:6">
      <c r="A44" s="308"/>
      <c r="B44" s="346"/>
      <c r="C44" s="295"/>
      <c r="D44" s="295"/>
      <c r="E44" s="333"/>
      <c r="F44" s="349"/>
    </row>
    <row r="45" spans="1:6">
      <c r="A45" s="308"/>
      <c r="B45" s="346"/>
      <c r="C45" s="295"/>
      <c r="D45" s="295"/>
      <c r="E45" s="333"/>
      <c r="F45" s="349"/>
    </row>
    <row r="46" spans="1:6">
      <c r="A46" s="308"/>
      <c r="B46" s="346"/>
      <c r="C46" s="295"/>
      <c r="D46" s="295"/>
      <c r="E46" s="333"/>
      <c r="F46" s="349"/>
    </row>
    <row r="47" spans="1:6">
      <c r="A47" s="308"/>
      <c r="B47" s="346"/>
      <c r="C47" s="295"/>
      <c r="D47" s="295"/>
      <c r="E47" s="333"/>
      <c r="F47" s="349"/>
    </row>
    <row r="48" spans="1:6">
      <c r="A48" s="308"/>
      <c r="B48" s="346"/>
      <c r="C48" s="295"/>
      <c r="D48" s="295"/>
      <c r="E48" s="333"/>
      <c r="F48" s="349"/>
    </row>
    <row r="49" spans="1:6">
      <c r="A49" s="308"/>
      <c r="B49" s="346"/>
      <c r="C49" s="295"/>
      <c r="D49" s="295"/>
      <c r="E49" s="333"/>
      <c r="F49" s="349"/>
    </row>
    <row r="50" spans="1:6">
      <c r="A50" s="308"/>
      <c r="B50" s="346"/>
      <c r="C50" s="295"/>
      <c r="D50" s="295"/>
      <c r="E50" s="333"/>
      <c r="F50" s="349"/>
    </row>
    <row r="51" spans="1:6">
      <c r="A51" s="308"/>
      <c r="B51" s="346"/>
      <c r="C51" s="295"/>
      <c r="D51" s="295"/>
      <c r="E51" s="333"/>
      <c r="F51" s="349"/>
    </row>
    <row r="52" spans="1:6">
      <c r="A52" s="308"/>
      <c r="B52" s="346"/>
      <c r="C52" s="295"/>
      <c r="D52" s="295"/>
      <c r="E52" s="333"/>
      <c r="F52" s="349"/>
    </row>
    <row r="53" spans="1:6">
      <c r="A53" s="308"/>
      <c r="B53" s="346"/>
      <c r="C53" s="295"/>
      <c r="D53" s="295"/>
      <c r="E53" s="333"/>
      <c r="F53" s="349"/>
    </row>
    <row r="54" spans="1:6">
      <c r="A54" s="308"/>
      <c r="B54" s="346"/>
      <c r="C54" s="295"/>
      <c r="D54" s="295"/>
      <c r="E54" s="333"/>
      <c r="F54" s="349"/>
    </row>
    <row r="55" spans="1:6">
      <c r="A55" s="308"/>
      <c r="B55" s="346"/>
      <c r="C55" s="295"/>
      <c r="D55" s="295"/>
      <c r="E55" s="333"/>
      <c r="F55" s="349"/>
    </row>
    <row r="56" spans="1:6">
      <c r="A56" s="308"/>
      <c r="B56" s="346"/>
      <c r="C56" s="295"/>
      <c r="D56" s="295"/>
      <c r="E56" s="333"/>
      <c r="F56" s="349"/>
    </row>
    <row r="57" spans="1:6">
      <c r="A57" s="308"/>
      <c r="B57" s="346"/>
      <c r="C57" s="295"/>
      <c r="D57" s="295"/>
      <c r="E57" s="333"/>
      <c r="F57" s="349"/>
    </row>
    <row r="58" spans="1:6">
      <c r="A58" s="308"/>
      <c r="B58" s="346"/>
      <c r="C58" s="295"/>
      <c r="D58" s="295"/>
      <c r="E58" s="333"/>
      <c r="F58" s="349"/>
    </row>
    <row r="59" spans="1:6">
      <c r="A59" s="308"/>
      <c r="B59" s="346"/>
      <c r="C59" s="295"/>
      <c r="D59" s="295"/>
      <c r="E59" s="333"/>
      <c r="F59" s="349"/>
    </row>
    <row r="60" spans="1:6">
      <c r="A60" s="308"/>
      <c r="B60" s="346"/>
      <c r="C60" s="295"/>
      <c r="D60" s="295"/>
      <c r="E60" s="333"/>
      <c r="F60" s="349"/>
    </row>
    <row r="61" spans="1:6">
      <c r="A61" s="308"/>
      <c r="B61" s="346"/>
      <c r="C61" s="295"/>
      <c r="D61" s="295"/>
      <c r="E61" s="333"/>
      <c r="F61" s="349"/>
    </row>
    <row r="62" spans="1:6">
      <c r="A62" s="308"/>
      <c r="B62" s="346"/>
      <c r="C62" s="295"/>
      <c r="D62" s="295"/>
      <c r="E62" s="333"/>
      <c r="F62" s="349"/>
    </row>
    <row r="63" spans="1:6">
      <c r="A63" s="308"/>
      <c r="B63" s="346"/>
      <c r="C63" s="295"/>
      <c r="D63" s="295"/>
      <c r="E63" s="333"/>
      <c r="F63" s="349"/>
    </row>
    <row r="64" spans="1:6">
      <c r="A64" s="308"/>
      <c r="B64" s="346"/>
      <c r="C64" s="295"/>
      <c r="D64" s="295"/>
      <c r="E64" s="333"/>
      <c r="F64" s="349"/>
    </row>
    <row r="65" spans="1:6">
      <c r="A65" s="308"/>
      <c r="B65" s="346"/>
      <c r="C65" s="295"/>
      <c r="D65" s="295"/>
      <c r="E65" s="333"/>
      <c r="F65" s="349"/>
    </row>
    <row r="66" spans="1:6">
      <c r="A66" s="308"/>
      <c r="B66" s="306"/>
      <c r="C66" s="295"/>
      <c r="D66" s="295"/>
      <c r="E66" s="327"/>
      <c r="F66" s="349"/>
    </row>
    <row r="67" spans="1:6">
      <c r="A67" s="305"/>
      <c r="B67" s="309"/>
      <c r="C67" s="336"/>
      <c r="D67" s="336"/>
      <c r="E67" s="337"/>
      <c r="F67" s="326"/>
    </row>
    <row r="68" spans="1:6">
      <c r="A68" s="303" t="s">
        <v>1</v>
      </c>
      <c r="B68" s="310" t="s">
        <v>17</v>
      </c>
      <c r="C68" s="324" t="s">
        <v>1</v>
      </c>
      <c r="D68" s="324"/>
      <c r="E68" s="338" t="s">
        <v>18</v>
      </c>
      <c r="F68" s="339"/>
    </row>
    <row r="69" spans="1:6">
      <c r="A69" s="300"/>
      <c r="B69" s="302" t="s">
        <v>1</v>
      </c>
      <c r="C69" s="295"/>
      <c r="D69" s="295"/>
      <c r="E69" s="352"/>
      <c r="F69" s="349"/>
    </row>
    <row r="70" spans="1:6" ht="14.1" thickBot="1">
      <c r="A70" s="318"/>
      <c r="B70" s="311" t="s">
        <v>913</v>
      </c>
      <c r="C70" s="340">
        <v>5.0999999999999996</v>
      </c>
      <c r="D70" s="340"/>
      <c r="E70" s="341" t="s">
        <v>1</v>
      </c>
      <c r="F70" s="342"/>
    </row>
    <row r="71" spans="1:6" ht="14.1">
      <c r="A71" s="312"/>
      <c r="B71" s="313"/>
      <c r="C71" s="320"/>
      <c r="D71" s="320"/>
      <c r="E71" s="365"/>
      <c r="F71" s="366"/>
    </row>
    <row r="72" spans="1:6" ht="14.1">
      <c r="A72" s="300"/>
      <c r="B72" s="302"/>
      <c r="C72" s="295"/>
      <c r="D72" s="295"/>
      <c r="E72" s="353" t="s">
        <v>94</v>
      </c>
      <c r="F72" s="344"/>
    </row>
    <row r="73" spans="1:6" ht="14.1">
      <c r="A73" s="303"/>
      <c r="B73" s="304"/>
      <c r="C73" s="324"/>
      <c r="D73" s="324"/>
      <c r="E73" s="367"/>
      <c r="F73" s="368"/>
    </row>
    <row r="74" spans="1:6">
      <c r="A74" s="308"/>
      <c r="B74" s="306"/>
      <c r="C74" s="295"/>
      <c r="D74" s="295"/>
      <c r="E74" s="327"/>
      <c r="F74" s="349"/>
    </row>
    <row r="75" spans="1:6" ht="14.1">
      <c r="A75" s="308"/>
      <c r="B75" s="307" t="s">
        <v>594</v>
      </c>
      <c r="C75" s="295"/>
      <c r="D75" s="295"/>
      <c r="E75" s="327"/>
      <c r="F75" s="328"/>
    </row>
    <row r="76" spans="1:6">
      <c r="A76" s="308"/>
      <c r="B76" s="306"/>
      <c r="C76" s="295"/>
      <c r="D76" s="295"/>
      <c r="E76" s="327"/>
      <c r="F76" s="328"/>
    </row>
    <row r="77" spans="1:6">
      <c r="A77" s="308" t="s">
        <v>2</v>
      </c>
      <c r="B77" s="306" t="s">
        <v>595</v>
      </c>
      <c r="C77" s="295"/>
      <c r="D77" s="295"/>
      <c r="E77" s="327"/>
      <c r="F77" s="328"/>
    </row>
    <row r="78" spans="1:6">
      <c r="A78" s="308"/>
      <c r="B78" s="306" t="s">
        <v>596</v>
      </c>
      <c r="C78" s="295" t="s">
        <v>21</v>
      </c>
      <c r="D78" s="295"/>
      <c r="E78" s="327"/>
      <c r="F78" s="328"/>
    </row>
    <row r="79" spans="1:6">
      <c r="A79" s="308"/>
      <c r="B79" s="306"/>
      <c r="C79" s="295"/>
      <c r="D79" s="295"/>
      <c r="E79" s="327"/>
      <c r="F79" s="328"/>
    </row>
    <row r="80" spans="1:6" ht="14.1">
      <c r="A80" s="308"/>
      <c r="B80" s="317" t="s">
        <v>597</v>
      </c>
      <c r="C80" s="295"/>
      <c r="D80" s="295"/>
      <c r="E80" s="327"/>
      <c r="F80" s="328"/>
    </row>
    <row r="81" spans="1:6">
      <c r="A81" s="308"/>
      <c r="B81" s="306"/>
      <c r="C81" s="295"/>
      <c r="D81" s="295"/>
      <c r="E81" s="327"/>
      <c r="F81" s="328"/>
    </row>
    <row r="82" spans="1:6">
      <c r="A82" s="308"/>
      <c r="B82" s="306" t="s">
        <v>598</v>
      </c>
      <c r="C82" s="295"/>
      <c r="D82" s="295"/>
      <c r="E82" s="327"/>
      <c r="F82" s="328"/>
    </row>
    <row r="83" spans="1:6">
      <c r="A83" s="308"/>
      <c r="B83" s="306" t="s">
        <v>599</v>
      </c>
      <c r="C83" s="295"/>
      <c r="D83" s="295"/>
      <c r="E83" s="327"/>
      <c r="F83" s="328"/>
    </row>
    <row r="84" spans="1:6">
      <c r="A84" s="308"/>
      <c r="B84" s="306" t="s">
        <v>600</v>
      </c>
      <c r="C84" s="295"/>
      <c r="D84" s="295"/>
      <c r="E84" s="327"/>
      <c r="F84" s="328"/>
    </row>
    <row r="85" spans="1:6">
      <c r="A85" s="308"/>
      <c r="B85" s="306" t="s">
        <v>601</v>
      </c>
      <c r="C85" s="295"/>
      <c r="D85" s="295"/>
      <c r="E85" s="327"/>
      <c r="F85" s="328"/>
    </row>
    <row r="86" spans="1:6">
      <c r="A86" s="308"/>
      <c r="B86" s="306"/>
      <c r="C86" s="295"/>
      <c r="D86" s="295"/>
      <c r="E86" s="327"/>
      <c r="F86" s="328"/>
    </row>
    <row r="87" spans="1:6">
      <c r="A87" s="308" t="s">
        <v>6</v>
      </c>
      <c r="B87" s="306" t="s">
        <v>767</v>
      </c>
      <c r="C87" s="295"/>
      <c r="D87" s="295"/>
      <c r="E87" s="327"/>
      <c r="F87" s="328"/>
    </row>
    <row r="88" spans="1:6">
      <c r="A88" s="308"/>
      <c r="B88" s="306" t="s">
        <v>774</v>
      </c>
      <c r="C88" s="295"/>
      <c r="D88" s="295"/>
      <c r="E88" s="327"/>
      <c r="F88" s="328"/>
    </row>
    <row r="89" spans="1:6">
      <c r="A89" s="308"/>
      <c r="B89" s="306"/>
      <c r="C89" s="295"/>
      <c r="D89" s="295"/>
      <c r="E89" s="327"/>
      <c r="F89" s="328"/>
    </row>
    <row r="90" spans="1:6">
      <c r="A90" s="308"/>
      <c r="B90" s="306" t="s">
        <v>768</v>
      </c>
      <c r="C90" s="295"/>
      <c r="D90" s="295"/>
      <c r="E90" s="327"/>
      <c r="F90" s="328"/>
    </row>
    <row r="91" spans="1:6">
      <c r="A91" s="308"/>
      <c r="B91" s="306" t="s">
        <v>769</v>
      </c>
      <c r="C91" s="295"/>
      <c r="D91" s="295"/>
      <c r="E91" s="327"/>
      <c r="F91" s="328"/>
    </row>
    <row r="92" spans="1:6">
      <c r="A92" s="308"/>
      <c r="B92" s="306" t="s">
        <v>770</v>
      </c>
      <c r="C92" s="295"/>
      <c r="D92" s="295"/>
      <c r="E92" s="327"/>
      <c r="F92" s="328"/>
    </row>
    <row r="93" spans="1:6">
      <c r="A93" s="308"/>
      <c r="B93" s="306" t="s">
        <v>771</v>
      </c>
      <c r="C93" s="295"/>
      <c r="D93" s="295"/>
      <c r="E93" s="327"/>
      <c r="F93" s="328"/>
    </row>
    <row r="94" spans="1:6">
      <c r="A94" s="308"/>
      <c r="B94" s="306" t="s">
        <v>772</v>
      </c>
      <c r="C94" s="295"/>
      <c r="D94" s="295"/>
      <c r="E94" s="327"/>
      <c r="F94" s="328"/>
    </row>
    <row r="95" spans="1:6">
      <c r="A95" s="308"/>
      <c r="B95" s="306" t="s">
        <v>773</v>
      </c>
      <c r="C95" s="295"/>
      <c r="D95" s="295"/>
      <c r="E95" s="327"/>
      <c r="F95" s="328"/>
    </row>
    <row r="96" spans="1:6">
      <c r="A96" s="308"/>
      <c r="B96" s="306" t="s">
        <v>779</v>
      </c>
      <c r="C96" s="295"/>
      <c r="D96" s="295"/>
      <c r="E96" s="327"/>
      <c r="F96" s="328"/>
    </row>
    <row r="97" spans="1:6">
      <c r="A97" s="308"/>
      <c r="B97" s="306" t="s">
        <v>602</v>
      </c>
      <c r="C97" s="295"/>
      <c r="D97" s="295"/>
      <c r="E97" s="327"/>
      <c r="F97" s="328"/>
    </row>
    <row r="98" spans="1:6">
      <c r="A98" s="308"/>
      <c r="B98" s="306" t="s">
        <v>603</v>
      </c>
      <c r="C98" s="295"/>
      <c r="D98" s="295"/>
      <c r="E98" s="327"/>
      <c r="F98" s="328"/>
    </row>
    <row r="99" spans="1:6">
      <c r="A99" s="308"/>
      <c r="B99" s="306" t="s">
        <v>604</v>
      </c>
      <c r="C99" s="295"/>
      <c r="D99" s="295"/>
      <c r="E99" s="327"/>
      <c r="F99" s="328"/>
    </row>
    <row r="100" spans="1:6">
      <c r="A100" s="308"/>
      <c r="B100" s="306" t="s">
        <v>605</v>
      </c>
      <c r="C100" s="295"/>
      <c r="D100" s="295"/>
      <c r="E100" s="327"/>
      <c r="F100" s="328"/>
    </row>
    <row r="101" spans="1:6">
      <c r="A101" s="308"/>
      <c r="B101" s="306" t="s">
        <v>606</v>
      </c>
      <c r="C101" s="295"/>
      <c r="D101" s="295"/>
      <c r="E101" s="327"/>
      <c r="F101" s="328"/>
    </row>
    <row r="102" spans="1:6">
      <c r="A102" s="308"/>
      <c r="B102" s="306" t="s">
        <v>101</v>
      </c>
      <c r="C102" s="295"/>
      <c r="D102" s="295"/>
      <c r="E102" s="327"/>
      <c r="F102" s="328"/>
    </row>
    <row r="103" spans="1:6">
      <c r="A103" s="308"/>
      <c r="B103" s="306" t="s">
        <v>102</v>
      </c>
      <c r="C103" s="295"/>
      <c r="D103" s="295"/>
      <c r="E103" s="327"/>
      <c r="F103" s="328"/>
    </row>
    <row r="104" spans="1:6">
      <c r="A104" s="308"/>
      <c r="B104" s="346" t="s">
        <v>776</v>
      </c>
      <c r="C104" s="295">
        <v>1</v>
      </c>
      <c r="D104" s="295" t="s">
        <v>32</v>
      </c>
      <c r="E104" s="327"/>
      <c r="F104" s="328"/>
    </row>
    <row r="105" spans="1:6">
      <c r="A105" s="308"/>
      <c r="B105" s="306"/>
      <c r="C105" s="295"/>
      <c r="D105" s="295"/>
      <c r="E105" s="327"/>
      <c r="F105" s="328"/>
    </row>
    <row r="106" spans="1:6">
      <c r="A106" s="308" t="s">
        <v>7</v>
      </c>
      <c r="B106" s="306" t="s">
        <v>775</v>
      </c>
      <c r="C106" s="295"/>
      <c r="D106" s="295"/>
      <c r="E106" s="327"/>
      <c r="F106" s="328"/>
    </row>
    <row r="107" spans="1:6">
      <c r="A107" s="308"/>
      <c r="B107" s="306" t="s">
        <v>781</v>
      </c>
      <c r="C107" s="295"/>
      <c r="D107" s="295"/>
      <c r="E107" s="327"/>
      <c r="F107" s="328"/>
    </row>
    <row r="108" spans="1:6">
      <c r="A108" s="308"/>
      <c r="B108" s="306"/>
      <c r="C108" s="295"/>
      <c r="D108" s="295"/>
      <c r="E108" s="327"/>
      <c r="F108" s="328"/>
    </row>
    <row r="109" spans="1:6">
      <c r="A109" s="308"/>
      <c r="B109" s="306" t="s">
        <v>777</v>
      </c>
      <c r="C109" s="295"/>
      <c r="D109" s="295"/>
      <c r="E109" s="327"/>
      <c r="F109" s="328"/>
    </row>
    <row r="110" spans="1:6">
      <c r="A110" s="308"/>
      <c r="B110" s="306" t="s">
        <v>778</v>
      </c>
      <c r="C110" s="295"/>
      <c r="D110" s="295"/>
      <c r="E110" s="327"/>
      <c r="F110" s="328"/>
    </row>
    <row r="111" spans="1:6">
      <c r="A111" s="308"/>
      <c r="B111" s="306" t="s">
        <v>779</v>
      </c>
      <c r="C111" s="295"/>
      <c r="D111" s="295"/>
      <c r="E111" s="327"/>
      <c r="F111" s="328"/>
    </row>
    <row r="112" spans="1:6">
      <c r="A112" s="308"/>
      <c r="B112" s="306" t="s">
        <v>780</v>
      </c>
      <c r="C112" s="295"/>
      <c r="D112" s="295"/>
      <c r="E112" s="327"/>
      <c r="F112" s="328"/>
    </row>
    <row r="113" spans="1:6">
      <c r="A113" s="308"/>
      <c r="B113" s="306" t="s">
        <v>607</v>
      </c>
      <c r="C113" s="295"/>
      <c r="D113" s="295"/>
      <c r="E113" s="327"/>
      <c r="F113" s="328"/>
    </row>
    <row r="114" spans="1:6">
      <c r="A114" s="308"/>
      <c r="B114" s="306" t="s">
        <v>608</v>
      </c>
      <c r="C114" s="295"/>
      <c r="D114" s="295"/>
      <c r="E114" s="327"/>
      <c r="F114" s="328"/>
    </row>
    <row r="115" spans="1:6">
      <c r="A115" s="308"/>
      <c r="B115" s="306" t="s">
        <v>609</v>
      </c>
      <c r="C115" s="295"/>
      <c r="D115" s="295"/>
      <c r="E115" s="327"/>
      <c r="F115" s="328"/>
    </row>
    <row r="116" spans="1:6">
      <c r="A116" s="308"/>
      <c r="B116" s="306" t="s">
        <v>610</v>
      </c>
      <c r="C116" s="295"/>
      <c r="D116" s="295"/>
      <c r="E116" s="327"/>
      <c r="F116" s="328"/>
    </row>
    <row r="117" spans="1:6">
      <c r="A117" s="308"/>
      <c r="B117" s="306" t="s">
        <v>611</v>
      </c>
      <c r="C117" s="295"/>
      <c r="D117" s="295"/>
      <c r="E117" s="327"/>
      <c r="F117" s="328"/>
    </row>
    <row r="118" spans="1:6">
      <c r="A118" s="308"/>
      <c r="B118" s="346" t="s">
        <v>612</v>
      </c>
      <c r="C118" s="295">
        <v>1</v>
      </c>
      <c r="D118" s="295" t="s">
        <v>32</v>
      </c>
      <c r="E118" s="327"/>
      <c r="F118" s="328"/>
    </row>
    <row r="119" spans="1:6">
      <c r="A119" s="308"/>
      <c r="B119" s="346"/>
      <c r="C119" s="295"/>
      <c r="D119" s="295"/>
      <c r="E119" s="327"/>
      <c r="F119" s="328"/>
    </row>
    <row r="120" spans="1:6">
      <c r="A120" s="308" t="s">
        <v>8</v>
      </c>
      <c r="B120" s="306" t="s">
        <v>782</v>
      </c>
      <c r="C120" s="295"/>
      <c r="D120" s="295"/>
      <c r="E120" s="327"/>
      <c r="F120" s="328"/>
    </row>
    <row r="121" spans="1:6">
      <c r="A121" s="308"/>
      <c r="B121" s="306" t="s">
        <v>781</v>
      </c>
      <c r="C121" s="295"/>
      <c r="D121" s="295"/>
      <c r="E121" s="327"/>
      <c r="F121" s="328"/>
    </row>
    <row r="122" spans="1:6">
      <c r="A122" s="308"/>
      <c r="B122" s="306" t="s">
        <v>1018</v>
      </c>
      <c r="C122" s="295"/>
      <c r="D122" s="295"/>
      <c r="E122" s="327"/>
      <c r="F122" s="328"/>
    </row>
    <row r="123" spans="1:6">
      <c r="A123" s="308"/>
      <c r="B123" s="306" t="s">
        <v>613</v>
      </c>
      <c r="C123" s="295"/>
      <c r="D123" s="295"/>
      <c r="E123" s="327"/>
      <c r="F123" s="328"/>
    </row>
    <row r="124" spans="1:6">
      <c r="A124" s="308"/>
      <c r="B124" s="306" t="s">
        <v>783</v>
      </c>
      <c r="C124" s="295"/>
      <c r="D124" s="295"/>
      <c r="E124" s="327"/>
      <c r="F124" s="328"/>
    </row>
    <row r="125" spans="1:6">
      <c r="A125" s="308"/>
      <c r="B125" s="306" t="s">
        <v>784</v>
      </c>
      <c r="C125" s="295"/>
      <c r="D125" s="295"/>
      <c r="E125" s="327"/>
      <c r="F125" s="328"/>
    </row>
    <row r="126" spans="1:6">
      <c r="A126" s="308"/>
      <c r="B126" s="306" t="s">
        <v>785</v>
      </c>
      <c r="C126" s="295"/>
      <c r="D126" s="295"/>
      <c r="E126" s="327"/>
      <c r="F126" s="328"/>
    </row>
    <row r="127" spans="1:6">
      <c r="A127" s="308"/>
      <c r="B127" s="306" t="s">
        <v>607</v>
      </c>
      <c r="C127" s="295"/>
      <c r="D127" s="295"/>
      <c r="E127" s="327"/>
      <c r="F127" s="328"/>
    </row>
    <row r="128" spans="1:6">
      <c r="A128" s="308"/>
      <c r="B128" s="306" t="s">
        <v>608</v>
      </c>
      <c r="C128" s="295"/>
      <c r="D128" s="295"/>
      <c r="E128" s="327"/>
      <c r="F128" s="328"/>
    </row>
    <row r="129" spans="1:6">
      <c r="A129" s="308"/>
      <c r="B129" s="306" t="s">
        <v>609</v>
      </c>
      <c r="C129" s="295"/>
      <c r="D129" s="295"/>
      <c r="E129" s="327"/>
      <c r="F129" s="328"/>
    </row>
    <row r="130" spans="1:6">
      <c r="A130" s="308"/>
      <c r="B130" s="306" t="s">
        <v>610</v>
      </c>
      <c r="C130" s="295"/>
      <c r="D130" s="295"/>
      <c r="E130" s="327"/>
      <c r="F130" s="328"/>
    </row>
    <row r="131" spans="1:6">
      <c r="A131" s="308"/>
      <c r="B131" s="306" t="s">
        <v>611</v>
      </c>
      <c r="C131" s="295"/>
      <c r="D131" s="295"/>
      <c r="E131" s="327"/>
      <c r="F131" s="328"/>
    </row>
    <row r="132" spans="1:6">
      <c r="A132" s="308"/>
      <c r="B132" s="346" t="s">
        <v>786</v>
      </c>
      <c r="C132" s="295">
        <v>1</v>
      </c>
      <c r="D132" s="295" t="s">
        <v>32</v>
      </c>
      <c r="E132" s="327"/>
      <c r="F132" s="328"/>
    </row>
    <row r="133" spans="1:6">
      <c r="A133" s="308"/>
      <c r="B133" s="346"/>
      <c r="C133" s="295"/>
      <c r="D133" s="295"/>
      <c r="E133" s="327"/>
      <c r="F133" s="328"/>
    </row>
    <row r="134" spans="1:6">
      <c r="A134" s="308"/>
      <c r="B134" s="346"/>
      <c r="C134" s="295"/>
      <c r="D134" s="295"/>
      <c r="E134" s="327"/>
      <c r="F134" s="328"/>
    </row>
    <row r="135" spans="1:6">
      <c r="A135" s="308"/>
      <c r="B135" s="346"/>
      <c r="C135" s="295"/>
      <c r="D135" s="295"/>
      <c r="E135" s="327"/>
      <c r="F135" s="328"/>
    </row>
    <row r="136" spans="1:6">
      <c r="A136" s="308"/>
      <c r="B136" s="346"/>
      <c r="C136" s="295"/>
      <c r="D136" s="295"/>
      <c r="E136" s="327"/>
      <c r="F136" s="328"/>
    </row>
    <row r="137" spans="1:6">
      <c r="A137" s="305"/>
      <c r="B137" s="309"/>
      <c r="C137" s="336"/>
      <c r="D137" s="336"/>
      <c r="E137" s="337"/>
      <c r="F137" s="326"/>
    </row>
    <row r="138" spans="1:6">
      <c r="A138" s="303" t="s">
        <v>1</v>
      </c>
      <c r="B138" s="310" t="s">
        <v>17</v>
      </c>
      <c r="C138" s="324" t="s">
        <v>1</v>
      </c>
      <c r="D138" s="324"/>
      <c r="E138" s="338" t="s">
        <v>18</v>
      </c>
      <c r="F138" s="339"/>
    </row>
    <row r="139" spans="1:6">
      <c r="A139" s="300"/>
      <c r="B139" s="302" t="s">
        <v>1</v>
      </c>
      <c r="C139" s="295"/>
      <c r="D139" s="295"/>
      <c r="E139" s="352"/>
      <c r="F139" s="349"/>
    </row>
    <row r="140" spans="1:6" ht="14.1" thickBot="1">
      <c r="A140" s="318"/>
      <c r="B140" s="311" t="s">
        <v>913</v>
      </c>
      <c r="C140" s="340">
        <f>C70+0.1</f>
        <v>5.1999999999999993</v>
      </c>
      <c r="D140" s="340"/>
      <c r="E140" s="341" t="s">
        <v>1</v>
      </c>
      <c r="F140" s="342"/>
    </row>
    <row r="141" spans="1:6" ht="14.1">
      <c r="A141" s="312"/>
      <c r="B141" s="313"/>
      <c r="C141" s="320"/>
      <c r="D141" s="320"/>
      <c r="E141" s="365"/>
      <c r="F141" s="366"/>
    </row>
    <row r="142" spans="1:6" ht="14.1">
      <c r="A142" s="300"/>
      <c r="B142" s="302"/>
      <c r="C142" s="295"/>
      <c r="D142" s="295"/>
      <c r="E142" s="353" t="s">
        <v>94</v>
      </c>
      <c r="F142" s="344"/>
    </row>
    <row r="143" spans="1:6" ht="14.1">
      <c r="A143" s="303"/>
      <c r="B143" s="304"/>
      <c r="C143" s="324"/>
      <c r="D143" s="324"/>
      <c r="E143" s="367"/>
      <c r="F143" s="368"/>
    </row>
    <row r="144" spans="1:6">
      <c r="A144" s="308"/>
      <c r="B144" s="346"/>
      <c r="C144" s="295"/>
      <c r="D144" s="295"/>
      <c r="E144" s="327"/>
      <c r="F144" s="328"/>
    </row>
    <row r="145" spans="1:6" ht="14.1">
      <c r="A145" s="308"/>
      <c r="B145" s="317" t="s">
        <v>597</v>
      </c>
      <c r="C145" s="295"/>
      <c r="D145" s="295"/>
      <c r="E145" s="327"/>
      <c r="F145" s="328"/>
    </row>
    <row r="146" spans="1:6">
      <c r="A146" s="308"/>
      <c r="B146" s="346"/>
      <c r="C146" s="295"/>
      <c r="D146" s="295"/>
      <c r="E146" s="327"/>
      <c r="F146" s="328"/>
    </row>
    <row r="147" spans="1:6">
      <c r="A147" s="308"/>
      <c r="B147" s="306" t="s">
        <v>598</v>
      </c>
      <c r="C147" s="295"/>
      <c r="D147" s="295"/>
      <c r="E147" s="327"/>
      <c r="F147" s="328"/>
    </row>
    <row r="148" spans="1:6">
      <c r="A148" s="308"/>
      <c r="B148" s="306" t="s">
        <v>599</v>
      </c>
      <c r="C148" s="295"/>
      <c r="D148" s="295"/>
      <c r="E148" s="327"/>
      <c r="F148" s="328"/>
    </row>
    <row r="149" spans="1:6">
      <c r="A149" s="308"/>
      <c r="B149" s="306" t="s">
        <v>600</v>
      </c>
      <c r="C149" s="295"/>
      <c r="D149" s="295"/>
      <c r="E149" s="327"/>
      <c r="F149" s="328"/>
    </row>
    <row r="150" spans="1:6">
      <c r="A150" s="308"/>
      <c r="B150" s="306" t="s">
        <v>601</v>
      </c>
      <c r="C150" s="295"/>
      <c r="D150" s="295"/>
      <c r="E150" s="327"/>
      <c r="F150" s="328"/>
    </row>
    <row r="151" spans="1:6">
      <c r="A151" s="308"/>
      <c r="B151" s="346"/>
      <c r="C151" s="295"/>
      <c r="D151" s="295"/>
      <c r="E151" s="327"/>
      <c r="F151" s="328"/>
    </row>
    <row r="152" spans="1:6">
      <c r="A152" s="308" t="s">
        <v>2</v>
      </c>
      <c r="B152" s="306" t="s">
        <v>788</v>
      </c>
      <c r="C152" s="295"/>
      <c r="D152" s="295"/>
      <c r="E152" s="327"/>
      <c r="F152" s="328"/>
    </row>
    <row r="153" spans="1:6">
      <c r="A153" s="308"/>
      <c r="B153" s="306" t="s">
        <v>789</v>
      </c>
      <c r="C153" s="295"/>
      <c r="D153" s="295"/>
      <c r="E153" s="327"/>
      <c r="F153" s="328"/>
    </row>
    <row r="154" spans="1:6">
      <c r="A154" s="308"/>
      <c r="B154" s="306"/>
      <c r="C154" s="295"/>
      <c r="D154" s="295"/>
      <c r="E154" s="327"/>
      <c r="F154" s="328"/>
    </row>
    <row r="155" spans="1:6">
      <c r="A155" s="308"/>
      <c r="B155" s="306" t="s">
        <v>768</v>
      </c>
      <c r="C155" s="295"/>
      <c r="D155" s="295"/>
      <c r="E155" s="327"/>
      <c r="F155" s="328"/>
    </row>
    <row r="156" spans="1:6">
      <c r="A156" s="308"/>
      <c r="B156" s="306" t="s">
        <v>769</v>
      </c>
      <c r="C156" s="295"/>
      <c r="D156" s="295"/>
      <c r="E156" s="327"/>
      <c r="F156" s="328"/>
    </row>
    <row r="157" spans="1:6">
      <c r="A157" s="308"/>
      <c r="B157" s="306" t="s">
        <v>770</v>
      </c>
      <c r="C157" s="295"/>
      <c r="D157" s="295"/>
      <c r="E157" s="327"/>
      <c r="F157" s="328"/>
    </row>
    <row r="158" spans="1:6">
      <c r="A158" s="308"/>
      <c r="B158" s="306" t="s">
        <v>790</v>
      </c>
      <c r="C158" s="295"/>
      <c r="D158" s="295"/>
      <c r="E158" s="327"/>
      <c r="F158" s="328"/>
    </row>
    <row r="159" spans="1:6">
      <c r="A159" s="308"/>
      <c r="B159" s="306" t="s">
        <v>791</v>
      </c>
      <c r="C159" s="295"/>
      <c r="D159" s="295"/>
      <c r="E159" s="327"/>
      <c r="F159" s="328"/>
    </row>
    <row r="160" spans="1:6">
      <c r="A160" s="308"/>
      <c r="B160" s="306" t="s">
        <v>602</v>
      </c>
      <c r="C160" s="295"/>
      <c r="D160" s="295"/>
      <c r="E160" s="327"/>
      <c r="F160" s="328"/>
    </row>
    <row r="161" spans="1:6">
      <c r="A161" s="308"/>
      <c r="B161" s="306" t="s">
        <v>603</v>
      </c>
      <c r="C161" s="295"/>
      <c r="D161" s="295"/>
      <c r="E161" s="327"/>
      <c r="F161" s="328"/>
    </row>
    <row r="162" spans="1:6">
      <c r="A162" s="308"/>
      <c r="B162" s="306" t="s">
        <v>604</v>
      </c>
      <c r="C162" s="295"/>
      <c r="D162" s="295"/>
      <c r="E162" s="327"/>
      <c r="F162" s="328"/>
    </row>
    <row r="163" spans="1:6">
      <c r="A163" s="308"/>
      <c r="B163" s="306" t="s">
        <v>605</v>
      </c>
      <c r="C163" s="295"/>
      <c r="D163" s="295"/>
      <c r="E163" s="327"/>
      <c r="F163" s="328"/>
    </row>
    <row r="164" spans="1:6">
      <c r="A164" s="308"/>
      <c r="B164" s="306" t="s">
        <v>606</v>
      </c>
      <c r="C164" s="295"/>
      <c r="D164" s="295"/>
      <c r="E164" s="327"/>
      <c r="F164" s="328"/>
    </row>
    <row r="165" spans="1:6">
      <c r="A165" s="308"/>
      <c r="B165" s="306" t="s">
        <v>101</v>
      </c>
      <c r="C165" s="295"/>
      <c r="D165" s="295"/>
      <c r="E165" s="327"/>
      <c r="F165" s="328"/>
    </row>
    <row r="166" spans="1:6">
      <c r="A166" s="308"/>
      <c r="B166" s="306" t="s">
        <v>102</v>
      </c>
      <c r="C166" s="295"/>
      <c r="D166" s="295"/>
      <c r="E166" s="327"/>
      <c r="F166" s="328"/>
    </row>
    <row r="167" spans="1:6">
      <c r="A167" s="308"/>
      <c r="B167" s="346" t="s">
        <v>792</v>
      </c>
      <c r="C167" s="295">
        <v>1</v>
      </c>
      <c r="D167" s="295" t="s">
        <v>32</v>
      </c>
      <c r="E167" s="327"/>
      <c r="F167" s="328"/>
    </row>
    <row r="168" spans="1:6">
      <c r="A168" s="308"/>
      <c r="B168" s="306"/>
      <c r="C168" s="295"/>
      <c r="D168" s="295"/>
      <c r="E168" s="327"/>
      <c r="F168" s="328"/>
    </row>
    <row r="169" spans="1:6">
      <c r="A169" s="308" t="s">
        <v>6</v>
      </c>
      <c r="B169" s="306" t="s">
        <v>793</v>
      </c>
      <c r="C169" s="295"/>
      <c r="D169" s="295"/>
      <c r="E169" s="327"/>
      <c r="F169" s="328"/>
    </row>
    <row r="170" spans="1:6">
      <c r="A170" s="308"/>
      <c r="B170" s="306" t="s">
        <v>781</v>
      </c>
      <c r="C170" s="295"/>
      <c r="D170" s="295"/>
      <c r="E170" s="327"/>
      <c r="F170" s="328"/>
    </row>
    <row r="171" spans="1:6">
      <c r="A171" s="308"/>
      <c r="B171" s="306"/>
      <c r="C171" s="295"/>
      <c r="D171" s="295"/>
      <c r="E171" s="327"/>
      <c r="F171" s="328"/>
    </row>
    <row r="172" spans="1:6">
      <c r="A172" s="308"/>
      <c r="B172" s="306" t="s">
        <v>777</v>
      </c>
      <c r="C172" s="295"/>
      <c r="D172" s="295"/>
      <c r="E172" s="327"/>
      <c r="F172" s="328"/>
    </row>
    <row r="173" spans="1:6">
      <c r="A173" s="308"/>
      <c r="B173" s="306" t="s">
        <v>794</v>
      </c>
      <c r="C173" s="295"/>
      <c r="D173" s="295"/>
      <c r="E173" s="327"/>
      <c r="F173" s="328"/>
    </row>
    <row r="174" spans="1:6">
      <c r="A174" s="308"/>
      <c r="B174" s="306" t="s">
        <v>795</v>
      </c>
      <c r="C174" s="295"/>
      <c r="D174" s="295"/>
      <c r="E174" s="327"/>
      <c r="F174" s="328"/>
    </row>
    <row r="175" spans="1:6">
      <c r="A175" s="308"/>
      <c r="B175" s="306" t="s">
        <v>780</v>
      </c>
      <c r="C175" s="295"/>
      <c r="D175" s="295"/>
      <c r="E175" s="327"/>
      <c r="F175" s="328"/>
    </row>
    <row r="176" spans="1:6">
      <c r="A176" s="308"/>
      <c r="B176" s="306" t="s">
        <v>99</v>
      </c>
      <c r="C176" s="295"/>
      <c r="D176" s="295"/>
      <c r="E176" s="327"/>
      <c r="F176" s="328"/>
    </row>
    <row r="177" spans="1:6">
      <c r="A177" s="308"/>
      <c r="B177" s="306" t="s">
        <v>606</v>
      </c>
      <c r="C177" s="295"/>
      <c r="D177" s="295"/>
      <c r="E177" s="327"/>
      <c r="F177" s="328"/>
    </row>
    <row r="178" spans="1:6">
      <c r="A178" s="308"/>
      <c r="B178" s="306" t="s">
        <v>100</v>
      </c>
      <c r="C178" s="295"/>
      <c r="D178" s="295"/>
      <c r="E178" s="327"/>
      <c r="F178" s="328"/>
    </row>
    <row r="179" spans="1:6">
      <c r="A179" s="308"/>
      <c r="B179" s="306" t="s">
        <v>101</v>
      </c>
      <c r="C179" s="295"/>
      <c r="D179" s="295"/>
      <c r="E179" s="327"/>
      <c r="F179" s="328"/>
    </row>
    <row r="180" spans="1:6">
      <c r="A180" s="308"/>
      <c r="B180" s="306" t="s">
        <v>102</v>
      </c>
      <c r="C180" s="295"/>
      <c r="D180" s="295"/>
      <c r="E180" s="327"/>
      <c r="F180" s="328"/>
    </row>
    <row r="181" spans="1:6">
      <c r="A181" s="308"/>
      <c r="B181" s="346" t="s">
        <v>792</v>
      </c>
      <c r="C181" s="295">
        <v>1</v>
      </c>
      <c r="D181" s="295" t="s">
        <v>32</v>
      </c>
      <c r="E181" s="327"/>
      <c r="F181" s="328"/>
    </row>
    <row r="182" spans="1:6">
      <c r="A182" s="308"/>
      <c r="B182" s="346"/>
      <c r="C182" s="295"/>
      <c r="D182" s="295"/>
      <c r="E182" s="327"/>
      <c r="F182" s="328"/>
    </row>
    <row r="183" spans="1:6">
      <c r="A183" s="308" t="s">
        <v>7</v>
      </c>
      <c r="B183" s="306" t="s">
        <v>796</v>
      </c>
      <c r="C183" s="295"/>
      <c r="D183" s="295"/>
      <c r="E183" s="327"/>
      <c r="F183" s="328"/>
    </row>
    <row r="184" spans="1:6">
      <c r="A184" s="308"/>
      <c r="B184" s="306" t="s">
        <v>781</v>
      </c>
      <c r="C184" s="295"/>
      <c r="D184" s="295"/>
      <c r="E184" s="327"/>
      <c r="F184" s="328"/>
    </row>
    <row r="185" spans="1:6">
      <c r="A185" s="308"/>
      <c r="B185" s="306"/>
      <c r="C185" s="295"/>
      <c r="D185" s="295"/>
      <c r="E185" s="327"/>
      <c r="F185" s="328"/>
    </row>
    <row r="186" spans="1:6">
      <c r="A186" s="308"/>
      <c r="B186" s="306" t="s">
        <v>613</v>
      </c>
      <c r="C186" s="295"/>
      <c r="D186" s="295"/>
      <c r="E186" s="327"/>
      <c r="F186" s="328"/>
    </row>
    <row r="187" spans="1:6">
      <c r="A187" s="308"/>
      <c r="B187" s="306" t="s">
        <v>783</v>
      </c>
      <c r="C187" s="295"/>
      <c r="D187" s="295"/>
      <c r="E187" s="327"/>
      <c r="F187" s="328"/>
    </row>
    <row r="188" spans="1:6">
      <c r="A188" s="308"/>
      <c r="B188" s="306" t="s">
        <v>797</v>
      </c>
      <c r="C188" s="295"/>
      <c r="D188" s="295"/>
      <c r="E188" s="327"/>
      <c r="F188" s="328"/>
    </row>
    <row r="189" spans="1:6">
      <c r="A189" s="308"/>
      <c r="B189" s="306" t="s">
        <v>791</v>
      </c>
      <c r="C189" s="295"/>
      <c r="D189" s="295"/>
      <c r="E189" s="327"/>
      <c r="F189" s="328"/>
    </row>
    <row r="190" spans="1:6">
      <c r="A190" s="308"/>
      <c r="B190" s="306" t="s">
        <v>607</v>
      </c>
      <c r="C190" s="295"/>
      <c r="D190" s="295"/>
      <c r="E190" s="327"/>
      <c r="F190" s="328"/>
    </row>
    <row r="191" spans="1:6">
      <c r="A191" s="308"/>
      <c r="B191" s="306" t="s">
        <v>608</v>
      </c>
      <c r="C191" s="295"/>
      <c r="D191" s="295"/>
      <c r="E191" s="327"/>
      <c r="F191" s="328"/>
    </row>
    <row r="192" spans="1:6">
      <c r="A192" s="308"/>
      <c r="B192" s="306" t="s">
        <v>609</v>
      </c>
      <c r="C192" s="295"/>
      <c r="D192" s="295"/>
      <c r="E192" s="327"/>
      <c r="F192" s="328"/>
    </row>
    <row r="193" spans="1:6">
      <c r="A193" s="308"/>
      <c r="B193" s="306" t="s">
        <v>610</v>
      </c>
      <c r="C193" s="295"/>
      <c r="D193" s="295"/>
      <c r="E193" s="327"/>
      <c r="F193" s="328"/>
    </row>
    <row r="194" spans="1:6">
      <c r="A194" s="308"/>
      <c r="B194" s="306" t="s">
        <v>611</v>
      </c>
      <c r="C194" s="295"/>
      <c r="D194" s="295"/>
      <c r="E194" s="327"/>
      <c r="F194" s="328"/>
    </row>
    <row r="195" spans="1:6">
      <c r="A195" s="308"/>
      <c r="B195" s="346" t="s">
        <v>787</v>
      </c>
      <c r="C195" s="295">
        <v>1</v>
      </c>
      <c r="D195" s="295" t="s">
        <v>32</v>
      </c>
      <c r="E195" s="327"/>
      <c r="F195" s="328"/>
    </row>
    <row r="196" spans="1:6">
      <c r="A196" s="308"/>
      <c r="B196" s="306"/>
      <c r="C196" s="295"/>
      <c r="D196" s="295"/>
      <c r="E196" s="327"/>
      <c r="F196" s="328"/>
    </row>
    <row r="197" spans="1:6">
      <c r="A197" s="308"/>
      <c r="B197" s="306"/>
      <c r="C197" s="295"/>
      <c r="D197" s="295"/>
      <c r="E197" s="327"/>
      <c r="F197" s="328"/>
    </row>
    <row r="198" spans="1:6">
      <c r="A198" s="308"/>
      <c r="B198" s="306"/>
      <c r="C198" s="295"/>
      <c r="D198" s="295"/>
      <c r="E198" s="327"/>
      <c r="F198" s="328"/>
    </row>
    <row r="199" spans="1:6">
      <c r="A199" s="308"/>
      <c r="B199" s="346"/>
      <c r="C199" s="295"/>
      <c r="D199" s="295"/>
      <c r="E199" s="327"/>
      <c r="F199" s="328"/>
    </row>
    <row r="200" spans="1:6">
      <c r="A200" s="308"/>
      <c r="B200" s="346"/>
      <c r="C200" s="295"/>
      <c r="D200" s="295"/>
      <c r="E200" s="327"/>
      <c r="F200" s="328"/>
    </row>
    <row r="201" spans="1:6">
      <c r="A201" s="308"/>
      <c r="B201" s="346"/>
      <c r="C201" s="295"/>
      <c r="D201" s="295"/>
      <c r="E201" s="327"/>
      <c r="F201" s="328"/>
    </row>
    <row r="202" spans="1:6">
      <c r="A202" s="308"/>
      <c r="B202" s="346"/>
      <c r="C202" s="295"/>
      <c r="D202" s="295"/>
      <c r="E202" s="327"/>
      <c r="F202" s="328"/>
    </row>
    <row r="203" spans="1:6">
      <c r="A203" s="308"/>
      <c r="B203" s="346"/>
      <c r="C203" s="295"/>
      <c r="D203" s="295"/>
      <c r="E203" s="327"/>
      <c r="F203" s="328"/>
    </row>
    <row r="204" spans="1:6">
      <c r="A204" s="308"/>
      <c r="B204" s="346"/>
      <c r="C204" s="295"/>
      <c r="D204" s="295"/>
      <c r="E204" s="327"/>
      <c r="F204" s="328"/>
    </row>
    <row r="205" spans="1:6">
      <c r="A205" s="308"/>
      <c r="B205" s="346"/>
      <c r="C205" s="295"/>
      <c r="D205" s="295"/>
      <c r="E205" s="327"/>
      <c r="F205" s="328"/>
    </row>
    <row r="206" spans="1:6">
      <c r="A206" s="308"/>
      <c r="B206" s="346"/>
      <c r="C206" s="295"/>
      <c r="D206" s="295"/>
      <c r="E206" s="327"/>
      <c r="F206" s="328"/>
    </row>
    <row r="207" spans="1:6">
      <c r="A207" s="305"/>
      <c r="B207" s="309"/>
      <c r="C207" s="336"/>
      <c r="D207" s="336"/>
      <c r="E207" s="337"/>
      <c r="F207" s="326"/>
    </row>
    <row r="208" spans="1:6">
      <c r="A208" s="303" t="s">
        <v>1</v>
      </c>
      <c r="B208" s="310" t="s">
        <v>17</v>
      </c>
      <c r="C208" s="324" t="s">
        <v>1</v>
      </c>
      <c r="D208" s="324"/>
      <c r="E208" s="338" t="s">
        <v>18</v>
      </c>
      <c r="F208" s="339"/>
    </row>
    <row r="209" spans="1:6">
      <c r="A209" s="300"/>
      <c r="B209" s="302" t="s">
        <v>1</v>
      </c>
      <c r="C209" s="295"/>
      <c r="D209" s="295"/>
      <c r="E209" s="352"/>
      <c r="F209" s="349"/>
    </row>
    <row r="210" spans="1:6" ht="14.1" thickBot="1">
      <c r="A210" s="318"/>
      <c r="B210" s="311" t="s">
        <v>913</v>
      </c>
      <c r="C210" s="340">
        <f>C140+0.1</f>
        <v>5.2999999999999989</v>
      </c>
      <c r="D210" s="340"/>
      <c r="E210" s="341" t="s">
        <v>1</v>
      </c>
      <c r="F210" s="342"/>
    </row>
    <row r="211" spans="1:6" ht="14.1">
      <c r="A211" s="312"/>
      <c r="B211" s="313"/>
      <c r="C211" s="320"/>
      <c r="D211" s="320"/>
      <c r="E211" s="365"/>
      <c r="F211" s="366"/>
    </row>
    <row r="212" spans="1:6" ht="14.1">
      <c r="A212" s="300"/>
      <c r="B212" s="302"/>
      <c r="C212" s="295"/>
      <c r="D212" s="295"/>
      <c r="E212" s="353" t="s">
        <v>94</v>
      </c>
      <c r="F212" s="344"/>
    </row>
    <row r="213" spans="1:6" ht="14.1">
      <c r="A213" s="303"/>
      <c r="B213" s="304"/>
      <c r="C213" s="324"/>
      <c r="D213" s="324"/>
      <c r="E213" s="367"/>
      <c r="F213" s="368"/>
    </row>
    <row r="214" spans="1:6">
      <c r="A214" s="300"/>
      <c r="B214" s="306"/>
      <c r="C214" s="295"/>
      <c r="D214" s="295"/>
      <c r="E214" s="327"/>
      <c r="F214" s="328"/>
    </row>
    <row r="215" spans="1:6" ht="14.1">
      <c r="A215" s="308"/>
      <c r="B215" s="317" t="s">
        <v>614</v>
      </c>
      <c r="C215" s="295"/>
      <c r="D215" s="295"/>
      <c r="E215" s="327"/>
      <c r="F215" s="328"/>
    </row>
    <row r="216" spans="1:6">
      <c r="A216" s="308"/>
      <c r="B216" s="306"/>
      <c r="C216" s="295"/>
      <c r="D216" s="295"/>
      <c r="E216" s="327"/>
      <c r="F216" s="328"/>
    </row>
    <row r="217" spans="1:6">
      <c r="A217" s="308"/>
      <c r="B217" s="306" t="s">
        <v>103</v>
      </c>
      <c r="C217" s="295"/>
      <c r="D217" s="295"/>
      <c r="E217" s="327"/>
      <c r="F217" s="328"/>
    </row>
    <row r="218" spans="1:6">
      <c r="A218" s="308"/>
      <c r="B218" s="306"/>
      <c r="C218" s="295"/>
      <c r="D218" s="295"/>
      <c r="E218" s="327"/>
      <c r="F218" s="328"/>
    </row>
    <row r="219" spans="1:6">
      <c r="A219" s="308"/>
      <c r="B219" s="306" t="s">
        <v>615</v>
      </c>
      <c r="C219" s="295"/>
      <c r="D219" s="295"/>
      <c r="E219" s="327"/>
      <c r="F219" s="328"/>
    </row>
    <row r="220" spans="1:6">
      <c r="A220" s="308"/>
      <c r="B220" s="306" t="s">
        <v>616</v>
      </c>
      <c r="C220" s="295"/>
      <c r="D220" s="295"/>
      <c r="E220" s="327"/>
      <c r="F220" s="328"/>
    </row>
    <row r="221" spans="1:6">
      <c r="A221" s="308"/>
      <c r="B221" s="306" t="s">
        <v>617</v>
      </c>
      <c r="C221" s="295"/>
      <c r="D221" s="295"/>
      <c r="E221" s="327"/>
      <c r="F221" s="328"/>
    </row>
    <row r="222" spans="1:6">
      <c r="A222" s="308"/>
      <c r="B222" s="306" t="s">
        <v>618</v>
      </c>
      <c r="C222" s="295"/>
      <c r="D222" s="295"/>
      <c r="E222" s="327"/>
      <c r="F222" s="328"/>
    </row>
    <row r="223" spans="1:6">
      <c r="A223" s="308"/>
      <c r="B223" s="306" t="s">
        <v>619</v>
      </c>
      <c r="C223" s="295"/>
      <c r="D223" s="295"/>
      <c r="E223" s="327"/>
      <c r="F223" s="328"/>
    </row>
    <row r="224" spans="1:6">
      <c r="A224" s="308"/>
      <c r="B224" s="306" t="s">
        <v>620</v>
      </c>
      <c r="C224" s="295"/>
      <c r="D224" s="295"/>
      <c r="E224" s="327"/>
      <c r="F224" s="328"/>
    </row>
    <row r="225" spans="1:6">
      <c r="A225" s="308"/>
      <c r="B225" s="306"/>
      <c r="C225" s="295"/>
      <c r="D225" s="295"/>
      <c r="E225" s="327"/>
      <c r="F225" s="328"/>
    </row>
    <row r="226" spans="1:6">
      <c r="A226" s="308"/>
      <c r="B226" s="315" t="s">
        <v>621</v>
      </c>
      <c r="C226" s="295"/>
      <c r="D226" s="295"/>
      <c r="E226" s="327"/>
      <c r="F226" s="328"/>
    </row>
    <row r="227" spans="1:6">
      <c r="A227" s="308"/>
      <c r="B227" s="315" t="s">
        <v>622</v>
      </c>
      <c r="C227" s="295"/>
      <c r="D227" s="295"/>
      <c r="E227" s="327"/>
      <c r="F227" s="328"/>
    </row>
    <row r="228" spans="1:6">
      <c r="A228" s="308"/>
      <c r="B228" s="315"/>
      <c r="C228" s="295"/>
      <c r="D228" s="295"/>
      <c r="E228" s="327"/>
      <c r="F228" s="328"/>
    </row>
    <row r="229" spans="1:6">
      <c r="A229" s="308"/>
      <c r="B229" s="315" t="s">
        <v>623</v>
      </c>
      <c r="C229" s="295"/>
      <c r="D229" s="295"/>
      <c r="E229" s="327"/>
      <c r="F229" s="328"/>
    </row>
    <row r="230" spans="1:6">
      <c r="A230" s="308"/>
      <c r="B230" s="315" t="s">
        <v>624</v>
      </c>
      <c r="C230" s="295"/>
      <c r="D230" s="295"/>
      <c r="E230" s="327"/>
      <c r="F230" s="328"/>
    </row>
    <row r="231" spans="1:6">
      <c r="A231" s="308"/>
      <c r="B231" s="315" t="s">
        <v>625</v>
      </c>
      <c r="C231" s="295"/>
      <c r="D231" s="295"/>
      <c r="E231" s="327"/>
      <c r="F231" s="328"/>
    </row>
    <row r="232" spans="1:6">
      <c r="A232" s="308"/>
      <c r="B232" s="315"/>
      <c r="C232" s="295"/>
      <c r="D232" s="295"/>
      <c r="E232" s="327"/>
      <c r="F232" s="328"/>
    </row>
    <row r="233" spans="1:6">
      <c r="A233" s="308"/>
      <c r="B233" s="315" t="s">
        <v>626</v>
      </c>
      <c r="C233" s="295"/>
      <c r="D233" s="295"/>
      <c r="E233" s="327"/>
      <c r="F233" s="328"/>
    </row>
    <row r="234" spans="1:6">
      <c r="A234" s="308"/>
      <c r="B234" s="315" t="s">
        <v>627</v>
      </c>
      <c r="C234" s="295"/>
      <c r="D234" s="295"/>
      <c r="E234" s="327"/>
      <c r="F234" s="328"/>
    </row>
    <row r="235" spans="1:6">
      <c r="A235" s="308"/>
      <c r="B235" s="315" t="s">
        <v>628</v>
      </c>
      <c r="C235" s="295"/>
      <c r="D235" s="295"/>
      <c r="E235" s="327"/>
      <c r="F235" s="328"/>
    </row>
    <row r="236" spans="1:6">
      <c r="A236" s="308"/>
      <c r="B236" s="315"/>
      <c r="C236" s="295"/>
      <c r="D236" s="295"/>
      <c r="E236" s="327"/>
      <c r="F236" s="328"/>
    </row>
    <row r="237" spans="1:6">
      <c r="A237" s="308"/>
      <c r="B237" s="315" t="s">
        <v>629</v>
      </c>
      <c r="C237" s="295"/>
      <c r="D237" s="295"/>
      <c r="E237" s="327"/>
      <c r="F237" s="328"/>
    </row>
    <row r="238" spans="1:6">
      <c r="A238" s="308"/>
      <c r="B238" s="315" t="s">
        <v>630</v>
      </c>
      <c r="C238" s="295"/>
      <c r="D238" s="295"/>
      <c r="E238" s="327"/>
      <c r="F238" s="328"/>
    </row>
    <row r="239" spans="1:6">
      <c r="A239" s="308"/>
      <c r="B239" s="315" t="s">
        <v>631</v>
      </c>
      <c r="C239" s="295"/>
      <c r="D239" s="295"/>
      <c r="E239" s="327"/>
      <c r="F239" s="328"/>
    </row>
    <row r="240" spans="1:6">
      <c r="A240" s="308"/>
      <c r="B240" s="315"/>
      <c r="C240" s="295"/>
      <c r="D240" s="295"/>
      <c r="E240" s="327"/>
      <c r="F240" s="328"/>
    </row>
    <row r="241" spans="1:6">
      <c r="A241" s="308"/>
      <c r="B241" s="315" t="s">
        <v>632</v>
      </c>
      <c r="C241" s="295"/>
      <c r="D241" s="295"/>
      <c r="E241" s="327"/>
      <c r="F241" s="328"/>
    </row>
    <row r="242" spans="1:6">
      <c r="A242" s="308"/>
      <c r="B242" s="315" t="s">
        <v>633</v>
      </c>
      <c r="C242" s="295"/>
      <c r="D242" s="295"/>
      <c r="E242" s="327"/>
      <c r="F242" s="328"/>
    </row>
    <row r="243" spans="1:6">
      <c r="A243" s="308"/>
      <c r="B243" s="315"/>
      <c r="C243" s="295"/>
      <c r="D243" s="295"/>
      <c r="E243" s="327"/>
      <c r="F243" s="328"/>
    </row>
    <row r="244" spans="1:6">
      <c r="A244" s="308"/>
      <c r="B244" s="315" t="s">
        <v>104</v>
      </c>
      <c r="C244" s="295"/>
      <c r="D244" s="295"/>
      <c r="E244" s="327"/>
      <c r="F244" s="328"/>
    </row>
    <row r="245" spans="1:6">
      <c r="A245" s="308"/>
      <c r="B245" s="306"/>
      <c r="C245" s="295"/>
      <c r="D245" s="295"/>
      <c r="E245" s="327"/>
      <c r="F245" s="328"/>
    </row>
    <row r="246" spans="1:6">
      <c r="A246" s="308"/>
      <c r="B246" s="315" t="s">
        <v>634</v>
      </c>
      <c r="C246" s="295"/>
      <c r="D246" s="295"/>
      <c r="E246" s="327"/>
      <c r="F246" s="328"/>
    </row>
    <row r="247" spans="1:6">
      <c r="A247" s="308"/>
      <c r="B247" s="315" t="s">
        <v>635</v>
      </c>
      <c r="C247" s="295"/>
      <c r="D247" s="295"/>
      <c r="E247" s="327"/>
      <c r="F247" s="328"/>
    </row>
    <row r="248" spans="1:6">
      <c r="A248" s="308"/>
      <c r="B248" s="306" t="s">
        <v>636</v>
      </c>
      <c r="C248" s="295"/>
      <c r="D248" s="295"/>
      <c r="E248" s="327"/>
      <c r="F248" s="328"/>
    </row>
    <row r="249" spans="1:6">
      <c r="A249" s="308"/>
      <c r="B249" s="306" t="s">
        <v>637</v>
      </c>
      <c r="C249" s="295"/>
      <c r="D249" s="295"/>
      <c r="E249" s="327"/>
      <c r="F249" s="328"/>
    </row>
    <row r="250" spans="1:6">
      <c r="A250" s="308"/>
      <c r="B250" s="306"/>
      <c r="C250" s="295"/>
      <c r="D250" s="295"/>
      <c r="E250" s="327"/>
      <c r="F250" s="328"/>
    </row>
    <row r="251" spans="1:6">
      <c r="A251" s="308"/>
      <c r="B251" s="306" t="s">
        <v>638</v>
      </c>
      <c r="C251" s="295"/>
      <c r="D251" s="295"/>
      <c r="E251" s="327"/>
      <c r="F251" s="328"/>
    </row>
    <row r="252" spans="1:6">
      <c r="A252" s="308"/>
      <c r="B252" s="306" t="s">
        <v>639</v>
      </c>
      <c r="C252" s="295"/>
      <c r="D252" s="295"/>
      <c r="E252" s="327"/>
      <c r="F252" s="328"/>
    </row>
    <row r="253" spans="1:6">
      <c r="A253" s="308"/>
      <c r="B253" s="306" t="s">
        <v>640</v>
      </c>
      <c r="C253" s="295"/>
      <c r="D253" s="295"/>
      <c r="E253" s="327"/>
      <c r="F253" s="328"/>
    </row>
    <row r="254" spans="1:6">
      <c r="A254" s="308"/>
      <c r="B254" s="306" t="s">
        <v>641</v>
      </c>
      <c r="C254" s="295"/>
      <c r="D254" s="295"/>
      <c r="E254" s="327"/>
      <c r="F254" s="328"/>
    </row>
    <row r="255" spans="1:6">
      <c r="A255" s="308"/>
      <c r="B255" s="306" t="s">
        <v>642</v>
      </c>
      <c r="C255" s="295"/>
      <c r="D255" s="295"/>
      <c r="E255" s="327"/>
      <c r="F255" s="328"/>
    </row>
    <row r="256" spans="1:6">
      <c r="A256" s="308"/>
      <c r="B256" s="306" t="s">
        <v>643</v>
      </c>
      <c r="C256" s="295"/>
      <c r="D256" s="295"/>
      <c r="E256" s="327"/>
      <c r="F256" s="328"/>
    </row>
    <row r="257" spans="1:6">
      <c r="A257" s="308"/>
      <c r="B257" s="306"/>
      <c r="C257" s="295"/>
      <c r="D257" s="295"/>
      <c r="E257" s="327"/>
      <c r="F257" s="328"/>
    </row>
    <row r="258" spans="1:6" ht="14.1">
      <c r="A258" s="308"/>
      <c r="B258" s="307" t="s">
        <v>978</v>
      </c>
      <c r="C258" s="295"/>
      <c r="D258" s="295"/>
      <c r="E258" s="327"/>
      <c r="F258" s="349"/>
    </row>
    <row r="259" spans="1:6">
      <c r="A259" s="308"/>
      <c r="B259" s="306"/>
      <c r="C259" s="295"/>
      <c r="D259" s="295"/>
      <c r="E259" s="327"/>
      <c r="F259" s="349"/>
    </row>
    <row r="260" spans="1:6" ht="14.1">
      <c r="A260" s="308"/>
      <c r="B260" s="317" t="s">
        <v>816</v>
      </c>
      <c r="C260" s="295"/>
      <c r="D260" s="295"/>
      <c r="E260" s="327"/>
      <c r="F260" s="349"/>
    </row>
    <row r="261" spans="1:6">
      <c r="A261" s="308"/>
      <c r="B261" s="306"/>
      <c r="C261" s="295"/>
      <c r="D261" s="295"/>
      <c r="E261" s="327"/>
      <c r="F261" s="349"/>
    </row>
    <row r="262" spans="1:6" ht="14.1">
      <c r="A262" s="308"/>
      <c r="B262" s="317" t="s">
        <v>979</v>
      </c>
      <c r="C262" s="295"/>
      <c r="D262" s="295"/>
      <c r="E262" s="327"/>
      <c r="F262" s="349"/>
    </row>
    <row r="263" spans="1:6">
      <c r="A263" s="308"/>
      <c r="B263" s="316"/>
      <c r="C263" s="295"/>
      <c r="D263" s="295"/>
      <c r="E263" s="327"/>
      <c r="F263" s="349"/>
    </row>
    <row r="264" spans="1:6">
      <c r="A264" s="308" t="s">
        <v>2</v>
      </c>
      <c r="B264" s="306" t="s">
        <v>800</v>
      </c>
      <c r="C264" s="295"/>
      <c r="D264" s="295"/>
      <c r="E264" s="327"/>
      <c r="F264" s="349"/>
    </row>
    <row r="265" spans="1:6">
      <c r="A265" s="308"/>
      <c r="B265" s="306" t="s">
        <v>798</v>
      </c>
      <c r="C265" s="295">
        <v>1</v>
      </c>
      <c r="D265" s="295" t="s">
        <v>36</v>
      </c>
      <c r="E265" s="327"/>
      <c r="F265" s="328"/>
    </row>
    <row r="266" spans="1:6">
      <c r="A266" s="308"/>
      <c r="B266" s="306"/>
      <c r="C266" s="295"/>
      <c r="D266" s="295"/>
      <c r="E266" s="327"/>
      <c r="F266" s="328"/>
    </row>
    <row r="267" spans="1:6" ht="14.1">
      <c r="A267" s="308"/>
      <c r="B267" s="317" t="s">
        <v>980</v>
      </c>
      <c r="C267" s="295"/>
      <c r="D267" s="295"/>
      <c r="E267" s="327"/>
      <c r="F267" s="349"/>
    </row>
    <row r="268" spans="1:6">
      <c r="A268" s="308"/>
      <c r="B268" s="316"/>
      <c r="C268" s="295"/>
      <c r="D268" s="295"/>
      <c r="E268" s="327"/>
      <c r="F268" s="349"/>
    </row>
    <row r="269" spans="1:6">
      <c r="A269" s="308" t="s">
        <v>6</v>
      </c>
      <c r="B269" s="306" t="s">
        <v>799</v>
      </c>
      <c r="C269" s="295"/>
      <c r="D269" s="295"/>
      <c r="E269" s="327"/>
      <c r="F269" s="349"/>
    </row>
    <row r="270" spans="1:6">
      <c r="A270" s="308"/>
      <c r="B270" s="306" t="s">
        <v>801</v>
      </c>
      <c r="C270" s="295">
        <v>1</v>
      </c>
      <c r="D270" s="295" t="s">
        <v>36</v>
      </c>
      <c r="E270" s="327"/>
      <c r="F270" s="328"/>
    </row>
    <row r="271" spans="1:6">
      <c r="A271" s="308"/>
      <c r="B271" s="306"/>
      <c r="C271" s="295"/>
      <c r="D271" s="295"/>
      <c r="E271" s="327"/>
      <c r="F271" s="349"/>
    </row>
    <row r="272" spans="1:6">
      <c r="A272" s="308"/>
      <c r="B272" s="306"/>
      <c r="C272" s="295"/>
      <c r="D272" s="295"/>
      <c r="E272" s="327"/>
      <c r="F272" s="349"/>
    </row>
    <row r="273" spans="1:6">
      <c r="A273" s="308"/>
      <c r="B273" s="306"/>
      <c r="C273" s="295"/>
      <c r="D273" s="295"/>
      <c r="E273" s="327"/>
      <c r="F273" s="349"/>
    </row>
    <row r="274" spans="1:6">
      <c r="A274" s="308"/>
      <c r="B274" s="306"/>
      <c r="C274" s="295"/>
      <c r="D274" s="295"/>
      <c r="E274" s="327"/>
      <c r="F274" s="349"/>
    </row>
    <row r="275" spans="1:6">
      <c r="A275" s="308"/>
      <c r="B275" s="306"/>
      <c r="C275" s="295"/>
      <c r="D275" s="295"/>
      <c r="E275" s="327"/>
      <c r="F275" s="349"/>
    </row>
    <row r="276" spans="1:6">
      <c r="A276" s="308"/>
      <c r="B276" s="306"/>
      <c r="C276" s="295"/>
      <c r="D276" s="295"/>
      <c r="E276" s="327"/>
      <c r="F276" s="349"/>
    </row>
    <row r="277" spans="1:6">
      <c r="A277" s="305"/>
      <c r="B277" s="309"/>
      <c r="C277" s="336"/>
      <c r="D277" s="336"/>
      <c r="E277" s="337"/>
      <c r="F277" s="326"/>
    </row>
    <row r="278" spans="1:6">
      <c r="A278" s="303" t="s">
        <v>1</v>
      </c>
      <c r="B278" s="310" t="s">
        <v>17</v>
      </c>
      <c r="C278" s="324" t="s">
        <v>1</v>
      </c>
      <c r="D278" s="324"/>
      <c r="E278" s="338" t="s">
        <v>18</v>
      </c>
      <c r="F278" s="339"/>
    </row>
    <row r="279" spans="1:6">
      <c r="A279" s="300"/>
      <c r="B279" s="302" t="s">
        <v>1</v>
      </c>
      <c r="C279" s="295"/>
      <c r="D279" s="295"/>
      <c r="E279" s="352"/>
      <c r="F279" s="349"/>
    </row>
    <row r="280" spans="1:6" ht="14.1" thickBot="1">
      <c r="A280" s="318"/>
      <c r="B280" s="311" t="s">
        <v>913</v>
      </c>
      <c r="C280" s="340">
        <f>C210+0.1</f>
        <v>5.3999999999999986</v>
      </c>
      <c r="D280" s="340"/>
      <c r="E280" s="341" t="s">
        <v>1</v>
      </c>
      <c r="F280" s="342"/>
    </row>
    <row r="281" spans="1:6" ht="14.1">
      <c r="A281" s="312"/>
      <c r="B281" s="313"/>
      <c r="C281" s="320"/>
      <c r="D281" s="320"/>
      <c r="E281" s="365"/>
      <c r="F281" s="366"/>
    </row>
    <row r="282" spans="1:6" ht="14.1">
      <c r="A282" s="300"/>
      <c r="B282" s="302"/>
      <c r="C282" s="295"/>
      <c r="D282" s="295"/>
      <c r="E282" s="353" t="s">
        <v>94</v>
      </c>
      <c r="F282" s="344"/>
    </row>
    <row r="283" spans="1:6" ht="14.1">
      <c r="A283" s="303"/>
      <c r="B283" s="304"/>
      <c r="C283" s="324"/>
      <c r="D283" s="324"/>
      <c r="E283" s="367"/>
      <c r="F283" s="368"/>
    </row>
    <row r="284" spans="1:6">
      <c r="A284" s="308"/>
      <c r="B284" s="306"/>
      <c r="C284" s="295"/>
      <c r="D284" s="295"/>
      <c r="E284" s="327"/>
      <c r="F284" s="349"/>
    </row>
    <row r="285" spans="1:6" ht="14.1">
      <c r="A285" s="308"/>
      <c r="B285" s="317" t="s">
        <v>816</v>
      </c>
      <c r="C285" s="295"/>
      <c r="D285" s="295"/>
      <c r="E285" s="327"/>
      <c r="F285" s="349"/>
    </row>
    <row r="286" spans="1:6">
      <c r="A286" s="308"/>
      <c r="B286" s="306"/>
      <c r="C286" s="295"/>
      <c r="D286" s="295"/>
      <c r="E286" s="327"/>
      <c r="F286" s="349"/>
    </row>
    <row r="287" spans="1:6" ht="14.1">
      <c r="A287" s="308"/>
      <c r="B287" s="317" t="s">
        <v>981</v>
      </c>
      <c r="C287" s="295"/>
      <c r="D287" s="295"/>
      <c r="E287" s="327"/>
      <c r="F287" s="349"/>
    </row>
    <row r="288" spans="1:6">
      <c r="A288" s="308"/>
      <c r="B288" s="316"/>
      <c r="C288" s="295"/>
      <c r="D288" s="295"/>
      <c r="E288" s="327"/>
      <c r="F288" s="349"/>
    </row>
    <row r="289" spans="1:6">
      <c r="A289" s="308" t="s">
        <v>2</v>
      </c>
      <c r="B289" s="306" t="s">
        <v>644</v>
      </c>
      <c r="C289" s="295"/>
      <c r="D289" s="295"/>
      <c r="E289" s="327"/>
      <c r="F289" s="349"/>
    </row>
    <row r="290" spans="1:6">
      <c r="A290" s="308"/>
      <c r="B290" s="306" t="s">
        <v>802</v>
      </c>
      <c r="C290" s="295">
        <v>1</v>
      </c>
      <c r="D290" s="295" t="s">
        <v>36</v>
      </c>
      <c r="E290" s="327"/>
      <c r="F290" s="328"/>
    </row>
    <row r="291" spans="1:6">
      <c r="A291" s="308"/>
      <c r="B291" s="306"/>
      <c r="C291" s="295"/>
      <c r="D291" s="295"/>
      <c r="E291" s="327"/>
      <c r="F291" s="328"/>
    </row>
    <row r="292" spans="1:6" ht="14.1">
      <c r="A292" s="308"/>
      <c r="B292" s="317" t="s">
        <v>982</v>
      </c>
      <c r="C292" s="295"/>
      <c r="D292" s="295"/>
      <c r="E292" s="327"/>
      <c r="F292" s="349"/>
    </row>
    <row r="293" spans="1:6">
      <c r="A293" s="308"/>
      <c r="B293" s="316"/>
      <c r="C293" s="295"/>
      <c r="D293" s="295"/>
      <c r="E293" s="327"/>
      <c r="F293" s="349"/>
    </row>
    <row r="294" spans="1:6">
      <c r="A294" s="308" t="s">
        <v>6</v>
      </c>
      <c r="B294" s="306" t="s">
        <v>803</v>
      </c>
      <c r="C294" s="295"/>
      <c r="D294" s="295"/>
      <c r="E294" s="327"/>
      <c r="F294" s="349"/>
    </row>
    <row r="295" spans="1:6">
      <c r="A295" s="308"/>
      <c r="B295" s="306" t="s">
        <v>804</v>
      </c>
      <c r="C295" s="295">
        <v>1</v>
      </c>
      <c r="D295" s="295" t="s">
        <v>36</v>
      </c>
      <c r="E295" s="327"/>
      <c r="F295" s="328"/>
    </row>
    <row r="296" spans="1:6">
      <c r="A296" s="308"/>
      <c r="B296" s="306"/>
      <c r="C296" s="295"/>
      <c r="D296" s="295"/>
      <c r="E296" s="327"/>
      <c r="F296" s="328"/>
    </row>
    <row r="297" spans="1:6" ht="14.1">
      <c r="A297" s="308"/>
      <c r="B297" s="317" t="s">
        <v>983</v>
      </c>
      <c r="C297" s="295"/>
      <c r="D297" s="295"/>
      <c r="E297" s="327"/>
      <c r="F297" s="349"/>
    </row>
    <row r="298" spans="1:6">
      <c r="A298" s="308"/>
      <c r="B298" s="306"/>
      <c r="C298" s="295"/>
      <c r="D298" s="295"/>
      <c r="E298" s="327"/>
      <c r="F298" s="349"/>
    </row>
    <row r="299" spans="1:6">
      <c r="A299" s="308" t="s">
        <v>7</v>
      </c>
      <c r="B299" s="306" t="s">
        <v>644</v>
      </c>
      <c r="C299" s="295"/>
      <c r="D299" s="295"/>
      <c r="E299" s="327"/>
      <c r="F299" s="349"/>
    </row>
    <row r="300" spans="1:6">
      <c r="A300" s="308"/>
      <c r="B300" s="306" t="s">
        <v>805</v>
      </c>
      <c r="C300" s="295">
        <v>1</v>
      </c>
      <c r="D300" s="295" t="s">
        <v>36</v>
      </c>
      <c r="E300" s="327"/>
      <c r="F300" s="328"/>
    </row>
    <row r="301" spans="1:6">
      <c r="A301" s="308"/>
      <c r="B301" s="306"/>
      <c r="C301" s="295"/>
      <c r="D301" s="295"/>
      <c r="E301" s="327"/>
      <c r="F301" s="349"/>
    </row>
    <row r="302" spans="1:6" ht="14.1">
      <c r="A302" s="308"/>
      <c r="B302" s="317" t="s">
        <v>984</v>
      </c>
      <c r="C302" s="295"/>
      <c r="D302" s="295"/>
      <c r="E302" s="327"/>
      <c r="F302" s="349"/>
    </row>
    <row r="303" spans="1:6">
      <c r="A303" s="300"/>
      <c r="B303" s="306"/>
      <c r="C303" s="295"/>
      <c r="D303" s="295"/>
      <c r="E303" s="327"/>
      <c r="F303" s="349"/>
    </row>
    <row r="304" spans="1:6">
      <c r="A304" s="308" t="s">
        <v>8</v>
      </c>
      <c r="B304" s="306" t="s">
        <v>806</v>
      </c>
      <c r="C304" s="295"/>
      <c r="D304" s="295"/>
      <c r="E304" s="327"/>
      <c r="F304" s="349"/>
    </row>
    <row r="305" spans="1:6">
      <c r="A305" s="308"/>
      <c r="B305" s="306" t="s">
        <v>807</v>
      </c>
      <c r="C305" s="295">
        <v>1</v>
      </c>
      <c r="D305" s="295" t="s">
        <v>36</v>
      </c>
      <c r="E305" s="327"/>
      <c r="F305" s="328"/>
    </row>
    <row r="306" spans="1:6" ht="14.1">
      <c r="A306" s="308"/>
      <c r="B306" s="317"/>
      <c r="C306" s="295"/>
      <c r="D306" s="295"/>
      <c r="E306" s="327"/>
      <c r="F306" s="349"/>
    </row>
    <row r="307" spans="1:6" ht="14.1">
      <c r="A307" s="308"/>
      <c r="B307" s="317" t="s">
        <v>985</v>
      </c>
      <c r="C307" s="295"/>
      <c r="D307" s="295"/>
      <c r="E307" s="327"/>
      <c r="F307" s="349"/>
    </row>
    <row r="308" spans="1:6">
      <c r="A308" s="308"/>
      <c r="B308" s="316"/>
      <c r="C308" s="295"/>
      <c r="D308" s="295"/>
      <c r="E308" s="327"/>
      <c r="F308" s="349"/>
    </row>
    <row r="309" spans="1:6">
      <c r="A309" s="308" t="s">
        <v>10</v>
      </c>
      <c r="B309" s="306" t="s">
        <v>806</v>
      </c>
      <c r="C309" s="295"/>
      <c r="D309" s="295"/>
      <c r="E309" s="327"/>
      <c r="F309" s="349"/>
    </row>
    <row r="310" spans="1:6">
      <c r="A310" s="308"/>
      <c r="B310" s="306" t="s">
        <v>807</v>
      </c>
      <c r="C310" s="295">
        <v>1</v>
      </c>
      <c r="D310" s="295" t="s">
        <v>36</v>
      </c>
      <c r="E310" s="327"/>
      <c r="F310" s="328"/>
    </row>
    <row r="311" spans="1:6" ht="14.1">
      <c r="A311" s="308"/>
      <c r="B311" s="317"/>
      <c r="C311" s="295"/>
      <c r="D311" s="295"/>
      <c r="E311" s="327"/>
      <c r="F311" s="349"/>
    </row>
    <row r="312" spans="1:6" ht="14.1">
      <c r="A312" s="308"/>
      <c r="B312" s="317" t="s">
        <v>986</v>
      </c>
      <c r="C312" s="295"/>
      <c r="D312" s="295"/>
      <c r="E312" s="327"/>
      <c r="F312" s="349"/>
    </row>
    <row r="313" spans="1:6">
      <c r="A313" s="308"/>
      <c r="B313" s="316"/>
      <c r="C313" s="295"/>
      <c r="D313" s="295"/>
      <c r="E313" s="327"/>
      <c r="F313" s="349"/>
    </row>
    <row r="314" spans="1:6">
      <c r="A314" s="308" t="s">
        <v>14</v>
      </c>
      <c r="B314" s="306" t="s">
        <v>645</v>
      </c>
      <c r="C314" s="295"/>
      <c r="D314" s="295"/>
      <c r="E314" s="327"/>
      <c r="F314" s="349"/>
    </row>
    <row r="315" spans="1:6">
      <c r="A315" s="308"/>
      <c r="B315" s="306" t="s">
        <v>808</v>
      </c>
      <c r="C315" s="295">
        <v>1</v>
      </c>
      <c r="D315" s="295" t="s">
        <v>36</v>
      </c>
      <c r="E315" s="327"/>
      <c r="F315" s="328"/>
    </row>
    <row r="316" spans="1:6" ht="14.1">
      <c r="A316" s="308"/>
      <c r="B316" s="317"/>
      <c r="C316" s="295"/>
      <c r="D316" s="295"/>
      <c r="E316" s="327"/>
      <c r="F316" s="349"/>
    </row>
    <row r="317" spans="1:6" ht="14.1">
      <c r="A317" s="308"/>
      <c r="B317" s="317" t="s">
        <v>987</v>
      </c>
      <c r="C317" s="295"/>
      <c r="D317" s="295"/>
      <c r="E317" s="327"/>
      <c r="F317" s="349"/>
    </row>
    <row r="318" spans="1:6">
      <c r="A318" s="308"/>
      <c r="B318" s="316"/>
      <c r="C318" s="295"/>
      <c r="D318" s="295"/>
      <c r="E318" s="327"/>
      <c r="F318" s="349"/>
    </row>
    <row r="319" spans="1:6">
      <c r="A319" s="308" t="s">
        <v>16</v>
      </c>
      <c r="B319" s="306" t="s">
        <v>809</v>
      </c>
      <c r="C319" s="295"/>
      <c r="D319" s="295"/>
      <c r="E319" s="327"/>
      <c r="F319" s="349"/>
    </row>
    <row r="320" spans="1:6">
      <c r="A320" s="308"/>
      <c r="B320" s="306" t="s">
        <v>810</v>
      </c>
      <c r="C320" s="295">
        <v>1</v>
      </c>
      <c r="D320" s="295" t="s">
        <v>36</v>
      </c>
      <c r="E320" s="327"/>
      <c r="F320" s="328"/>
    </row>
    <row r="321" spans="1:6">
      <c r="A321" s="308"/>
      <c r="B321" s="306"/>
      <c r="C321" s="295"/>
      <c r="D321" s="295"/>
      <c r="E321" s="327"/>
      <c r="F321" s="328"/>
    </row>
    <row r="322" spans="1:6" ht="14.1">
      <c r="A322" s="308"/>
      <c r="B322" s="317" t="s">
        <v>988</v>
      </c>
      <c r="C322" s="295"/>
      <c r="D322" s="295"/>
      <c r="E322" s="327"/>
      <c r="F322" s="349"/>
    </row>
    <row r="323" spans="1:6">
      <c r="A323" s="308"/>
      <c r="B323" s="316"/>
      <c r="C323" s="295"/>
      <c r="D323" s="295"/>
      <c r="E323" s="327"/>
      <c r="F323" s="349"/>
    </row>
    <row r="324" spans="1:6">
      <c r="A324" s="308" t="s">
        <v>24</v>
      </c>
      <c r="B324" s="306" t="s">
        <v>811</v>
      </c>
      <c r="C324" s="295"/>
      <c r="D324" s="295"/>
      <c r="E324" s="327"/>
      <c r="F324" s="349"/>
    </row>
    <row r="325" spans="1:6">
      <c r="A325" s="308"/>
      <c r="B325" s="306" t="s">
        <v>812</v>
      </c>
      <c r="C325" s="295">
        <v>1</v>
      </c>
      <c r="D325" s="295" t="s">
        <v>36</v>
      </c>
      <c r="E325" s="327"/>
      <c r="F325" s="328"/>
    </row>
    <row r="326" spans="1:6" ht="14.1">
      <c r="A326" s="308"/>
      <c r="B326" s="317"/>
      <c r="C326" s="295"/>
      <c r="D326" s="295"/>
      <c r="E326" s="327"/>
      <c r="F326" s="349"/>
    </row>
    <row r="327" spans="1:6" ht="14.1">
      <c r="A327" s="308"/>
      <c r="B327" s="317" t="s">
        <v>989</v>
      </c>
      <c r="C327" s="295"/>
      <c r="D327" s="295"/>
      <c r="E327" s="327"/>
      <c r="F327" s="349"/>
    </row>
    <row r="328" spans="1:6">
      <c r="A328" s="308"/>
      <c r="B328" s="306"/>
      <c r="C328" s="295"/>
      <c r="D328" s="295"/>
      <c r="E328" s="327"/>
      <c r="F328" s="349"/>
    </row>
    <row r="329" spans="1:6">
      <c r="A329" s="308" t="s">
        <v>31</v>
      </c>
      <c r="B329" s="306" t="s">
        <v>813</v>
      </c>
      <c r="C329" s="295">
        <v>1</v>
      </c>
      <c r="D329" s="295" t="s">
        <v>36</v>
      </c>
      <c r="E329" s="327"/>
      <c r="F329" s="349"/>
    </row>
    <row r="330" spans="1:6">
      <c r="A330" s="308"/>
      <c r="B330" s="370"/>
      <c r="C330" s="296"/>
      <c r="D330" s="295"/>
      <c r="E330" s="327"/>
      <c r="F330" s="328"/>
    </row>
    <row r="331" spans="1:6" ht="14.1">
      <c r="A331" s="308"/>
      <c r="B331" s="371" t="s">
        <v>990</v>
      </c>
      <c r="C331" s="296"/>
      <c r="D331" s="295"/>
      <c r="E331" s="372"/>
      <c r="F331" s="328"/>
    </row>
    <row r="332" spans="1:6">
      <c r="A332" s="308"/>
      <c r="B332" s="370"/>
      <c r="C332" s="296"/>
      <c r="D332" s="295"/>
      <c r="E332" s="372"/>
      <c r="F332" s="328"/>
    </row>
    <row r="333" spans="1:6">
      <c r="A333" s="300" t="s">
        <v>34</v>
      </c>
      <c r="B333" s="370" t="s">
        <v>814</v>
      </c>
      <c r="C333" s="296"/>
      <c r="D333" s="295"/>
      <c r="E333" s="372"/>
      <c r="F333" s="328"/>
    </row>
    <row r="334" spans="1:6">
      <c r="A334" s="300"/>
      <c r="B334" s="370" t="s">
        <v>815</v>
      </c>
      <c r="C334" s="296">
        <v>1</v>
      </c>
      <c r="D334" s="295" t="s">
        <v>36</v>
      </c>
      <c r="E334" s="372"/>
      <c r="F334" s="328"/>
    </row>
    <row r="335" spans="1:6">
      <c r="A335" s="300"/>
      <c r="B335" s="370"/>
      <c r="C335" s="296"/>
      <c r="D335" s="295"/>
      <c r="E335" s="372"/>
      <c r="F335" s="328"/>
    </row>
    <row r="336" spans="1:6" ht="14.1">
      <c r="A336" s="300"/>
      <c r="B336" s="317" t="s">
        <v>878</v>
      </c>
      <c r="C336" s="296"/>
      <c r="D336" s="295"/>
      <c r="E336" s="372"/>
      <c r="F336" s="328"/>
    </row>
    <row r="337" spans="1:6">
      <c r="A337" s="300"/>
      <c r="B337" s="370"/>
      <c r="C337" s="296"/>
      <c r="D337" s="295"/>
      <c r="E337" s="372"/>
      <c r="F337" s="328"/>
    </row>
    <row r="338" spans="1:6" ht="14.1">
      <c r="A338" s="373"/>
      <c r="B338" s="371" t="s">
        <v>1743</v>
      </c>
      <c r="C338" s="296"/>
      <c r="D338" s="295"/>
      <c r="E338" s="372"/>
      <c r="F338" s="328"/>
    </row>
    <row r="339" spans="1:6">
      <c r="A339" s="308"/>
      <c r="B339" s="370"/>
      <c r="C339" s="296"/>
      <c r="D339" s="302"/>
      <c r="E339" s="372"/>
      <c r="F339" s="329"/>
    </row>
    <row r="340" spans="1:6">
      <c r="A340" s="308" t="s">
        <v>35</v>
      </c>
      <c r="B340" s="306" t="s">
        <v>1960</v>
      </c>
      <c r="C340" s="295"/>
      <c r="D340" s="295"/>
      <c r="E340" s="372"/>
      <c r="F340" s="329"/>
    </row>
    <row r="341" spans="1:6">
      <c r="A341" s="308"/>
      <c r="B341" s="370" t="s">
        <v>817</v>
      </c>
      <c r="C341" s="296">
        <v>3</v>
      </c>
      <c r="D341" s="295" t="s">
        <v>36</v>
      </c>
      <c r="E341" s="372"/>
      <c r="F341" s="328"/>
    </row>
    <row r="342" spans="1:6">
      <c r="A342" s="300"/>
      <c r="B342" s="370"/>
      <c r="C342" s="296"/>
      <c r="D342" s="295"/>
      <c r="E342" s="372"/>
      <c r="F342" s="328"/>
    </row>
    <row r="343" spans="1:6">
      <c r="A343" s="300"/>
      <c r="B343" s="370"/>
      <c r="C343" s="296"/>
      <c r="D343" s="295"/>
      <c r="E343" s="372"/>
      <c r="F343" s="328"/>
    </row>
    <row r="344" spans="1:6">
      <c r="A344" s="300"/>
      <c r="B344" s="370"/>
      <c r="C344" s="296"/>
      <c r="D344" s="295"/>
      <c r="E344" s="372"/>
      <c r="F344" s="328"/>
    </row>
    <row r="345" spans="1:6">
      <c r="A345" s="300"/>
      <c r="B345" s="370"/>
      <c r="C345" s="296"/>
      <c r="D345" s="295"/>
      <c r="E345" s="372"/>
      <c r="F345" s="328"/>
    </row>
    <row r="346" spans="1:6">
      <c r="A346" s="305"/>
      <c r="B346" s="309"/>
      <c r="C346" s="336"/>
      <c r="D346" s="336"/>
      <c r="E346" s="337"/>
      <c r="F346" s="326"/>
    </row>
    <row r="347" spans="1:6">
      <c r="A347" s="303" t="s">
        <v>1</v>
      </c>
      <c r="B347" s="310" t="s">
        <v>17</v>
      </c>
      <c r="C347" s="324" t="s">
        <v>1</v>
      </c>
      <c r="D347" s="324"/>
      <c r="E347" s="338" t="s">
        <v>18</v>
      </c>
      <c r="F347" s="339"/>
    </row>
    <row r="348" spans="1:6">
      <c r="A348" s="300"/>
      <c r="B348" s="302" t="s">
        <v>1</v>
      </c>
      <c r="C348" s="295"/>
      <c r="D348" s="295"/>
      <c r="E348" s="352"/>
      <c r="F348" s="349"/>
    </row>
    <row r="349" spans="1:6" ht="14.1" thickBot="1">
      <c r="A349" s="318"/>
      <c r="B349" s="311" t="s">
        <v>913</v>
      </c>
      <c r="C349" s="340">
        <f>C280+0.1</f>
        <v>5.4999999999999982</v>
      </c>
      <c r="D349" s="340"/>
      <c r="E349" s="341" t="s">
        <v>1</v>
      </c>
      <c r="F349" s="342"/>
    </row>
    <row r="350" spans="1:6" ht="14.1">
      <c r="A350" s="312"/>
      <c r="B350" s="313"/>
      <c r="C350" s="320"/>
      <c r="D350" s="320"/>
      <c r="E350" s="365"/>
      <c r="F350" s="366"/>
    </row>
    <row r="351" spans="1:6" ht="14.1">
      <c r="A351" s="300"/>
      <c r="B351" s="302"/>
      <c r="C351" s="295"/>
      <c r="D351" s="295"/>
      <c r="E351" s="353" t="s">
        <v>94</v>
      </c>
      <c r="F351" s="344"/>
    </row>
    <row r="352" spans="1:6" ht="14.1">
      <c r="A352" s="303"/>
      <c r="B352" s="304"/>
      <c r="C352" s="324"/>
      <c r="D352" s="324"/>
      <c r="E352" s="367"/>
      <c r="F352" s="368"/>
    </row>
    <row r="353" spans="1:6">
      <c r="A353" s="300"/>
      <c r="B353" s="370"/>
      <c r="C353" s="296"/>
      <c r="D353" s="295"/>
      <c r="E353" s="372"/>
      <c r="F353" s="328"/>
    </row>
    <row r="354" spans="1:6" ht="14.1">
      <c r="A354" s="300"/>
      <c r="B354" s="317" t="s">
        <v>878</v>
      </c>
      <c r="C354" s="296"/>
      <c r="D354" s="295"/>
      <c r="E354" s="372"/>
      <c r="F354" s="328"/>
    </row>
    <row r="355" spans="1:6">
      <c r="A355" s="300"/>
      <c r="B355" s="370"/>
      <c r="C355" s="296"/>
      <c r="D355" s="295"/>
      <c r="E355" s="372"/>
      <c r="F355" s="328"/>
    </row>
    <row r="356" spans="1:6" ht="14.1">
      <c r="A356" s="300"/>
      <c r="B356" s="371" t="s">
        <v>1744</v>
      </c>
      <c r="C356" s="296"/>
      <c r="D356" s="295"/>
      <c r="E356" s="372"/>
      <c r="F356" s="328"/>
    </row>
    <row r="357" spans="1:6">
      <c r="A357" s="373"/>
      <c r="B357" s="370"/>
      <c r="C357" s="296"/>
      <c r="D357" s="302"/>
      <c r="E357" s="372"/>
      <c r="F357" s="329"/>
    </row>
    <row r="358" spans="1:6">
      <c r="A358" s="300" t="s">
        <v>2</v>
      </c>
      <c r="B358" s="374" t="s">
        <v>647</v>
      </c>
      <c r="C358" s="296"/>
      <c r="D358" s="295"/>
      <c r="E358" s="372"/>
      <c r="F358" s="328"/>
    </row>
    <row r="359" spans="1:6">
      <c r="A359" s="300"/>
      <c r="B359" s="370" t="s">
        <v>818</v>
      </c>
      <c r="C359" s="296">
        <v>3</v>
      </c>
      <c r="D359" s="295" t="s">
        <v>36</v>
      </c>
      <c r="E359" s="372"/>
      <c r="F359" s="328"/>
    </row>
    <row r="360" spans="1:6">
      <c r="A360" s="308"/>
      <c r="B360" s="306"/>
      <c r="C360" s="295"/>
      <c r="D360" s="295"/>
      <c r="E360" s="327"/>
      <c r="F360" s="349"/>
    </row>
    <row r="361" spans="1:6" ht="14.1">
      <c r="A361" s="300"/>
      <c r="B361" s="371" t="s">
        <v>1745</v>
      </c>
      <c r="C361" s="296"/>
      <c r="D361" s="295"/>
      <c r="E361" s="372"/>
      <c r="F361" s="328"/>
    </row>
    <row r="362" spans="1:6">
      <c r="A362" s="373"/>
      <c r="B362" s="370"/>
      <c r="C362" s="296"/>
      <c r="D362" s="302"/>
      <c r="E362" s="372"/>
      <c r="F362" s="329"/>
    </row>
    <row r="363" spans="1:6">
      <c r="A363" s="300" t="s">
        <v>6</v>
      </c>
      <c r="B363" s="374" t="s">
        <v>647</v>
      </c>
      <c r="C363" s="296"/>
      <c r="D363" s="295"/>
      <c r="E363" s="372"/>
      <c r="F363" s="328"/>
    </row>
    <row r="364" spans="1:6">
      <c r="A364" s="300"/>
      <c r="B364" s="370" t="s">
        <v>819</v>
      </c>
      <c r="C364" s="296">
        <v>2</v>
      </c>
      <c r="D364" s="295" t="s">
        <v>36</v>
      </c>
      <c r="E364" s="372"/>
      <c r="F364" s="328"/>
    </row>
    <row r="365" spans="1:6">
      <c r="A365" s="308"/>
      <c r="B365" s="306"/>
      <c r="C365" s="295"/>
      <c r="D365" s="295"/>
      <c r="E365" s="327"/>
      <c r="F365" s="349"/>
    </row>
    <row r="366" spans="1:6" ht="14.1">
      <c r="A366" s="300"/>
      <c r="B366" s="371" t="s">
        <v>1746</v>
      </c>
      <c r="C366" s="296"/>
      <c r="D366" s="295"/>
      <c r="E366" s="372"/>
      <c r="F366" s="328"/>
    </row>
    <row r="367" spans="1:6">
      <c r="A367" s="373"/>
      <c r="B367" s="370"/>
      <c r="C367" s="296"/>
      <c r="D367" s="302"/>
      <c r="E367" s="372"/>
      <c r="F367" s="329"/>
    </row>
    <row r="368" spans="1:6">
      <c r="A368" s="300" t="s">
        <v>8</v>
      </c>
      <c r="B368" s="374" t="s">
        <v>649</v>
      </c>
      <c r="C368" s="296"/>
      <c r="D368" s="295"/>
      <c r="E368" s="372"/>
      <c r="F368" s="328"/>
    </row>
    <row r="369" spans="1:6">
      <c r="A369" s="300"/>
      <c r="B369" s="370" t="s">
        <v>820</v>
      </c>
      <c r="C369" s="296">
        <v>4</v>
      </c>
      <c r="D369" s="295" t="s">
        <v>36</v>
      </c>
      <c r="E369" s="372"/>
      <c r="F369" s="328"/>
    </row>
    <row r="370" spans="1:6">
      <c r="A370" s="308"/>
      <c r="B370" s="306"/>
      <c r="C370" s="295"/>
      <c r="D370" s="295"/>
      <c r="E370" s="327"/>
      <c r="F370" s="349"/>
    </row>
    <row r="371" spans="1:6" ht="14.1">
      <c r="A371" s="300"/>
      <c r="B371" s="371" t="s">
        <v>1747</v>
      </c>
      <c r="C371" s="296"/>
      <c r="D371" s="295"/>
      <c r="E371" s="372"/>
      <c r="F371" s="328"/>
    </row>
    <row r="372" spans="1:6">
      <c r="A372" s="373"/>
      <c r="B372" s="370"/>
      <c r="C372" s="296"/>
      <c r="D372" s="302"/>
      <c r="E372" s="372"/>
      <c r="F372" s="329"/>
    </row>
    <row r="373" spans="1:6">
      <c r="A373" s="300" t="s">
        <v>10</v>
      </c>
      <c r="B373" s="374" t="s">
        <v>649</v>
      </c>
      <c r="C373" s="296"/>
      <c r="D373" s="295"/>
      <c r="E373" s="372"/>
      <c r="F373" s="328"/>
    </row>
    <row r="374" spans="1:6">
      <c r="A374" s="300"/>
      <c r="B374" s="370" t="s">
        <v>821</v>
      </c>
      <c r="C374" s="296">
        <v>3</v>
      </c>
      <c r="D374" s="295" t="s">
        <v>36</v>
      </c>
      <c r="E374" s="372"/>
      <c r="F374" s="328"/>
    </row>
    <row r="375" spans="1:6">
      <c r="A375" s="308"/>
      <c r="B375" s="306"/>
      <c r="C375" s="295"/>
      <c r="D375" s="295"/>
      <c r="E375" s="327"/>
      <c r="F375" s="349"/>
    </row>
    <row r="376" spans="1:6" ht="14.1">
      <c r="A376" s="300"/>
      <c r="B376" s="371" t="s">
        <v>1748</v>
      </c>
      <c r="C376" s="296"/>
      <c r="D376" s="295"/>
      <c r="E376" s="372"/>
      <c r="F376" s="328"/>
    </row>
    <row r="377" spans="1:6">
      <c r="A377" s="373"/>
      <c r="B377" s="370"/>
      <c r="C377" s="296"/>
      <c r="D377" s="302"/>
      <c r="E377" s="372"/>
      <c r="F377" s="329"/>
    </row>
    <row r="378" spans="1:6">
      <c r="A378" s="300" t="s">
        <v>14</v>
      </c>
      <c r="B378" s="374" t="s">
        <v>649</v>
      </c>
      <c r="C378" s="296"/>
      <c r="D378" s="295"/>
      <c r="E378" s="372"/>
      <c r="F378" s="328"/>
    </row>
    <row r="379" spans="1:6">
      <c r="A379" s="300"/>
      <c r="B379" s="370" t="s">
        <v>822</v>
      </c>
      <c r="C379" s="296">
        <v>4</v>
      </c>
      <c r="D379" s="295" t="s">
        <v>36</v>
      </c>
      <c r="E379" s="372"/>
      <c r="F379" s="328"/>
    </row>
    <row r="380" spans="1:6">
      <c r="A380" s="300"/>
      <c r="B380" s="370"/>
      <c r="C380" s="296"/>
      <c r="D380" s="295"/>
      <c r="E380" s="372"/>
      <c r="F380" s="328"/>
    </row>
    <row r="381" spans="1:6" ht="14.1">
      <c r="A381" s="300"/>
      <c r="B381" s="371" t="s">
        <v>1749</v>
      </c>
      <c r="C381" s="296"/>
      <c r="D381" s="295"/>
      <c r="E381" s="372"/>
      <c r="F381" s="328"/>
    </row>
    <row r="382" spans="1:6">
      <c r="A382" s="373"/>
      <c r="B382" s="370"/>
      <c r="C382" s="296"/>
      <c r="D382" s="302"/>
      <c r="E382" s="372"/>
      <c r="F382" s="329"/>
    </row>
    <row r="383" spans="1:6">
      <c r="A383" s="300" t="s">
        <v>16</v>
      </c>
      <c r="B383" s="374" t="s">
        <v>649</v>
      </c>
      <c r="C383" s="296"/>
      <c r="D383" s="295"/>
      <c r="E383" s="372"/>
      <c r="F383" s="328"/>
    </row>
    <row r="384" spans="1:6">
      <c r="A384" s="300"/>
      <c r="B384" s="370" t="s">
        <v>823</v>
      </c>
      <c r="C384" s="296">
        <v>4</v>
      </c>
      <c r="D384" s="295" t="s">
        <v>36</v>
      </c>
      <c r="E384" s="372"/>
      <c r="F384" s="328"/>
    </row>
    <row r="385" spans="1:6">
      <c r="A385" s="300"/>
      <c r="B385" s="306"/>
      <c r="C385" s="295"/>
      <c r="D385" s="295"/>
      <c r="E385" s="327"/>
      <c r="F385" s="349"/>
    </row>
    <row r="386" spans="1:6" ht="14.1">
      <c r="A386" s="300"/>
      <c r="B386" s="371" t="s">
        <v>1750</v>
      </c>
      <c r="C386" s="296"/>
      <c r="D386" s="295"/>
      <c r="E386" s="327"/>
      <c r="F386" s="349"/>
    </row>
    <row r="387" spans="1:6">
      <c r="A387" s="373"/>
      <c r="B387" s="370"/>
      <c r="C387" s="296"/>
      <c r="D387" s="302"/>
      <c r="E387" s="372"/>
      <c r="F387" s="329"/>
    </row>
    <row r="388" spans="1:6">
      <c r="A388" s="300" t="s">
        <v>24</v>
      </c>
      <c r="B388" s="374" t="s">
        <v>649</v>
      </c>
      <c r="C388" s="296"/>
      <c r="D388" s="295"/>
      <c r="E388" s="372"/>
      <c r="F388" s="328"/>
    </row>
    <row r="389" spans="1:6">
      <c r="A389" s="300"/>
      <c r="B389" s="370" t="s">
        <v>824</v>
      </c>
      <c r="C389" s="296">
        <v>3</v>
      </c>
      <c r="D389" s="295" t="s">
        <v>36</v>
      </c>
      <c r="E389" s="372"/>
      <c r="F389" s="328"/>
    </row>
    <row r="390" spans="1:6">
      <c r="A390" s="308"/>
      <c r="B390" s="374"/>
      <c r="C390" s="296"/>
      <c r="D390" s="295"/>
      <c r="E390" s="327"/>
      <c r="F390" s="328"/>
    </row>
    <row r="391" spans="1:6" ht="14.1">
      <c r="A391" s="308"/>
      <c r="B391" s="371" t="s">
        <v>1751</v>
      </c>
      <c r="C391" s="296"/>
      <c r="D391" s="295"/>
      <c r="E391" s="327"/>
      <c r="F391" s="349"/>
    </row>
    <row r="392" spans="1:6">
      <c r="A392" s="308"/>
      <c r="B392" s="296"/>
      <c r="C392" s="296"/>
      <c r="D392" s="295"/>
      <c r="E392" s="327"/>
      <c r="F392" s="349"/>
    </row>
    <row r="393" spans="1:6">
      <c r="A393" s="308" t="s">
        <v>31</v>
      </c>
      <c r="B393" s="370" t="s">
        <v>650</v>
      </c>
      <c r="C393" s="296"/>
      <c r="D393" s="295"/>
      <c r="E393" s="327"/>
      <c r="F393" s="349"/>
    </row>
    <row r="394" spans="1:6">
      <c r="A394" s="308"/>
      <c r="B394" s="370" t="s">
        <v>825</v>
      </c>
      <c r="C394" s="296">
        <v>1</v>
      </c>
      <c r="D394" s="295" t="s">
        <v>36</v>
      </c>
      <c r="E394" s="327"/>
      <c r="F394" s="328"/>
    </row>
    <row r="395" spans="1:6">
      <c r="A395" s="308"/>
      <c r="B395" s="370" t="s">
        <v>44</v>
      </c>
      <c r="C395" s="296"/>
      <c r="D395" s="295"/>
      <c r="E395" s="327"/>
      <c r="F395" s="349"/>
    </row>
    <row r="396" spans="1:6" ht="14.1">
      <c r="A396" s="308"/>
      <c r="B396" s="371" t="s">
        <v>991</v>
      </c>
      <c r="C396" s="296"/>
      <c r="D396" s="295"/>
      <c r="E396" s="327"/>
      <c r="F396" s="349"/>
    </row>
    <row r="397" spans="1:6">
      <c r="A397" s="308"/>
      <c r="B397" s="296"/>
      <c r="C397" s="296"/>
      <c r="D397" s="295"/>
      <c r="E397" s="327"/>
      <c r="F397" s="349"/>
    </row>
    <row r="398" spans="1:6">
      <c r="A398" s="308" t="s">
        <v>34</v>
      </c>
      <c r="B398" s="370" t="s">
        <v>650</v>
      </c>
      <c r="C398" s="296"/>
      <c r="D398" s="295"/>
      <c r="E398" s="327"/>
      <c r="F398" s="349"/>
    </row>
    <row r="399" spans="1:6">
      <c r="A399" s="308"/>
      <c r="B399" s="370" t="s">
        <v>825</v>
      </c>
      <c r="C399" s="296">
        <v>1</v>
      </c>
      <c r="D399" s="295" t="s">
        <v>36</v>
      </c>
      <c r="E399" s="327"/>
      <c r="F399" s="349"/>
    </row>
    <row r="400" spans="1:6">
      <c r="A400" s="308"/>
      <c r="B400" s="370"/>
      <c r="C400" s="296"/>
      <c r="D400" s="295"/>
      <c r="E400" s="327"/>
      <c r="F400" s="349"/>
    </row>
    <row r="401" spans="1:6" ht="14.1">
      <c r="A401" s="308"/>
      <c r="B401" s="371" t="s">
        <v>1752</v>
      </c>
      <c r="C401" s="296"/>
      <c r="D401" s="295"/>
      <c r="E401" s="327"/>
      <c r="F401" s="349"/>
    </row>
    <row r="402" spans="1:6" ht="14.1">
      <c r="A402" s="308"/>
      <c r="B402" s="317"/>
      <c r="C402" s="295"/>
      <c r="D402" s="295"/>
      <c r="E402" s="327"/>
      <c r="F402" s="349"/>
    </row>
    <row r="403" spans="1:6">
      <c r="A403" s="308" t="s">
        <v>35</v>
      </c>
      <c r="B403" s="370" t="s">
        <v>650</v>
      </c>
      <c r="C403" s="296"/>
      <c r="D403" s="295"/>
      <c r="E403" s="327"/>
      <c r="F403" s="349"/>
    </row>
    <row r="404" spans="1:6">
      <c r="A404" s="308"/>
      <c r="B404" s="370" t="s">
        <v>825</v>
      </c>
      <c r="C404" s="296">
        <v>1</v>
      </c>
      <c r="D404" s="295" t="s">
        <v>36</v>
      </c>
      <c r="E404" s="327"/>
      <c r="F404" s="328"/>
    </row>
    <row r="405" spans="1:6" ht="11.25" customHeight="1">
      <c r="A405" s="308"/>
      <c r="B405" s="306"/>
      <c r="C405" s="295"/>
      <c r="D405" s="295"/>
      <c r="E405" s="327"/>
      <c r="F405" s="349"/>
    </row>
    <row r="406" spans="1:6" ht="14.1">
      <c r="A406" s="308"/>
      <c r="B406" s="371" t="s">
        <v>1753</v>
      </c>
      <c r="C406" s="296"/>
      <c r="D406" s="295"/>
      <c r="E406" s="327"/>
      <c r="F406" s="349"/>
    </row>
    <row r="407" spans="1:6" ht="14.1">
      <c r="A407" s="308"/>
      <c r="B407" s="317"/>
      <c r="C407" s="295"/>
      <c r="D407" s="295"/>
      <c r="E407" s="327"/>
      <c r="F407" s="349"/>
    </row>
    <row r="408" spans="1:6">
      <c r="A408" s="308" t="s">
        <v>37</v>
      </c>
      <c r="B408" s="370" t="s">
        <v>650</v>
      </c>
      <c r="C408" s="296"/>
      <c r="D408" s="295"/>
      <c r="E408" s="327"/>
      <c r="F408" s="349"/>
    </row>
    <row r="409" spans="1:6">
      <c r="A409" s="308"/>
      <c r="B409" s="370" t="s">
        <v>826</v>
      </c>
      <c r="C409" s="296">
        <v>1</v>
      </c>
      <c r="D409" s="295" t="s">
        <v>36</v>
      </c>
      <c r="E409" s="327"/>
      <c r="F409" s="349"/>
    </row>
    <row r="410" spans="1:6">
      <c r="A410" s="308"/>
      <c r="B410" s="306"/>
      <c r="C410" s="295"/>
      <c r="D410" s="295"/>
      <c r="E410" s="327"/>
      <c r="F410" s="328"/>
    </row>
    <row r="411" spans="1:6">
      <c r="A411" s="305"/>
      <c r="B411" s="309"/>
      <c r="C411" s="336"/>
      <c r="D411" s="336"/>
      <c r="E411" s="337"/>
      <c r="F411" s="326"/>
    </row>
    <row r="412" spans="1:6">
      <c r="A412" s="303" t="s">
        <v>1</v>
      </c>
      <c r="B412" s="310" t="s">
        <v>17</v>
      </c>
      <c r="C412" s="324" t="s">
        <v>1</v>
      </c>
      <c r="D412" s="324"/>
      <c r="E412" s="338" t="s">
        <v>18</v>
      </c>
      <c r="F412" s="339"/>
    </row>
    <row r="413" spans="1:6">
      <c r="A413" s="300"/>
      <c r="B413" s="302" t="s">
        <v>1</v>
      </c>
      <c r="C413" s="295"/>
      <c r="D413" s="295"/>
      <c r="E413" s="352"/>
      <c r="F413" s="349"/>
    </row>
    <row r="414" spans="1:6" ht="14.1" thickBot="1">
      <c r="A414" s="318"/>
      <c r="B414" s="311" t="s">
        <v>913</v>
      </c>
      <c r="C414" s="340">
        <f>C349+0.1</f>
        <v>5.5999999999999979</v>
      </c>
      <c r="D414" s="340"/>
      <c r="E414" s="341" t="s">
        <v>1</v>
      </c>
      <c r="F414" s="342"/>
    </row>
    <row r="415" spans="1:6" ht="14.1">
      <c r="A415" s="312"/>
      <c r="B415" s="313"/>
      <c r="C415" s="320"/>
      <c r="D415" s="320"/>
      <c r="E415" s="365"/>
      <c r="F415" s="366"/>
    </row>
    <row r="416" spans="1:6" ht="14.1">
      <c r="A416" s="300"/>
      <c r="B416" s="302"/>
      <c r="C416" s="295"/>
      <c r="D416" s="295"/>
      <c r="E416" s="353" t="s">
        <v>94</v>
      </c>
      <c r="F416" s="344"/>
    </row>
    <row r="417" spans="1:6" ht="14.1">
      <c r="A417" s="303"/>
      <c r="B417" s="304"/>
      <c r="C417" s="324"/>
      <c r="D417" s="324"/>
      <c r="E417" s="367"/>
      <c r="F417" s="368"/>
    </row>
    <row r="418" spans="1:6">
      <c r="A418" s="300"/>
      <c r="B418" s="370"/>
      <c r="C418" s="296"/>
      <c r="D418" s="295"/>
      <c r="E418" s="372"/>
      <c r="F418" s="328"/>
    </row>
    <row r="419" spans="1:6" ht="14.1">
      <c r="A419" s="300"/>
      <c r="B419" s="371" t="s">
        <v>879</v>
      </c>
      <c r="C419" s="296"/>
      <c r="D419" s="295"/>
      <c r="E419" s="372"/>
      <c r="F419" s="328"/>
    </row>
    <row r="420" spans="1:6">
      <c r="A420" s="308"/>
      <c r="B420" s="370"/>
      <c r="C420" s="296"/>
      <c r="D420" s="295"/>
      <c r="E420" s="327"/>
      <c r="F420" s="349"/>
    </row>
    <row r="421" spans="1:6" ht="14.1">
      <c r="A421" s="308"/>
      <c r="B421" s="371" t="s">
        <v>1754</v>
      </c>
      <c r="C421" s="296"/>
      <c r="D421" s="295"/>
      <c r="E421" s="327"/>
      <c r="F421" s="349"/>
    </row>
    <row r="422" spans="1:6" ht="14.1">
      <c r="A422" s="308"/>
      <c r="B422" s="317"/>
      <c r="C422" s="295"/>
      <c r="D422" s="295"/>
      <c r="E422" s="327"/>
      <c r="F422" s="349"/>
    </row>
    <row r="423" spans="1:6">
      <c r="A423" s="308" t="s">
        <v>2</v>
      </c>
      <c r="B423" s="306" t="s">
        <v>650</v>
      </c>
      <c r="C423" s="295"/>
      <c r="D423" s="295"/>
      <c r="E423" s="327"/>
      <c r="F423" s="349"/>
    </row>
    <row r="424" spans="1:6">
      <c r="A424" s="308"/>
      <c r="B424" s="306" t="s">
        <v>828</v>
      </c>
      <c r="C424" s="295"/>
      <c r="D424" s="295"/>
      <c r="E424" s="327"/>
      <c r="F424" s="369"/>
    </row>
    <row r="425" spans="1:6">
      <c r="A425" s="308"/>
      <c r="B425" s="306" t="s">
        <v>827</v>
      </c>
      <c r="C425" s="296">
        <v>1</v>
      </c>
      <c r="D425" s="295" t="s">
        <v>36</v>
      </c>
      <c r="E425" s="327"/>
      <c r="F425" s="375"/>
    </row>
    <row r="426" spans="1:6">
      <c r="A426" s="308"/>
      <c r="B426" s="306"/>
      <c r="C426" s="295"/>
      <c r="D426" s="295"/>
      <c r="E426" s="327"/>
      <c r="F426" s="328"/>
    </row>
    <row r="427" spans="1:6" ht="14.1">
      <c r="A427" s="308"/>
      <c r="B427" s="371" t="s">
        <v>1755</v>
      </c>
      <c r="C427" s="296"/>
      <c r="D427" s="295"/>
      <c r="E427" s="327"/>
      <c r="F427" s="349"/>
    </row>
    <row r="428" spans="1:6" ht="14.1">
      <c r="A428" s="308"/>
      <c r="B428" s="317"/>
      <c r="C428" s="295"/>
      <c r="D428" s="295"/>
      <c r="E428" s="327"/>
      <c r="F428" s="349"/>
    </row>
    <row r="429" spans="1:6">
      <c r="A429" s="308" t="s">
        <v>6</v>
      </c>
      <c r="B429" s="306" t="s">
        <v>650</v>
      </c>
      <c r="C429" s="295"/>
      <c r="D429" s="295"/>
      <c r="E429" s="327"/>
      <c r="F429" s="349"/>
    </row>
    <row r="430" spans="1:6">
      <c r="A430" s="308"/>
      <c r="B430" s="306" t="s">
        <v>829</v>
      </c>
      <c r="C430" s="296">
        <v>1</v>
      </c>
      <c r="D430" s="295" t="s">
        <v>36</v>
      </c>
      <c r="E430" s="327"/>
      <c r="F430" s="369"/>
    </row>
    <row r="431" spans="1:6">
      <c r="A431" s="308"/>
      <c r="B431" s="370"/>
      <c r="C431" s="296"/>
      <c r="D431" s="295"/>
      <c r="E431" s="327"/>
      <c r="F431" s="369"/>
    </row>
    <row r="432" spans="1:6" ht="14.1">
      <c r="A432" s="308"/>
      <c r="B432" s="371" t="s">
        <v>1756</v>
      </c>
      <c r="C432" s="296"/>
      <c r="D432" s="295"/>
      <c r="E432" s="327"/>
      <c r="F432" s="349"/>
    </row>
    <row r="433" spans="1:6" ht="14.1">
      <c r="A433" s="308"/>
      <c r="B433" s="317"/>
      <c r="C433" s="295"/>
      <c r="D433" s="295"/>
      <c r="E433" s="327"/>
      <c r="F433" s="349"/>
    </row>
    <row r="434" spans="1:6">
      <c r="A434" s="308" t="s">
        <v>7</v>
      </c>
      <c r="B434" s="306" t="s">
        <v>650</v>
      </c>
      <c r="C434" s="295"/>
      <c r="D434" s="295"/>
      <c r="E434" s="327"/>
      <c r="F434" s="349"/>
    </row>
    <row r="435" spans="1:6">
      <c r="A435" s="308"/>
      <c r="B435" s="306" t="s">
        <v>830</v>
      </c>
      <c r="C435" s="295">
        <v>1</v>
      </c>
      <c r="D435" s="295" t="s">
        <v>36</v>
      </c>
      <c r="E435" s="327"/>
      <c r="F435" s="369"/>
    </row>
    <row r="436" spans="1:6">
      <c r="A436" s="330"/>
      <c r="B436" s="331"/>
      <c r="C436" s="332"/>
      <c r="D436" s="332"/>
      <c r="E436" s="333"/>
      <c r="F436" s="357"/>
    </row>
    <row r="437" spans="1:6" ht="14.1">
      <c r="A437" s="308"/>
      <c r="B437" s="371" t="s">
        <v>1757</v>
      </c>
      <c r="C437" s="296"/>
      <c r="D437" s="295"/>
      <c r="E437" s="327"/>
      <c r="F437" s="349"/>
    </row>
    <row r="438" spans="1:6" ht="14.1">
      <c r="A438" s="308"/>
      <c r="B438" s="317"/>
      <c r="C438" s="295"/>
      <c r="D438" s="295"/>
      <c r="E438" s="327"/>
      <c r="F438" s="349"/>
    </row>
    <row r="439" spans="1:6">
      <c r="A439" s="308" t="s">
        <v>8</v>
      </c>
      <c r="B439" s="306" t="s">
        <v>650</v>
      </c>
      <c r="C439" s="295"/>
      <c r="D439" s="295"/>
      <c r="E439" s="327"/>
      <c r="F439" s="349"/>
    </row>
    <row r="440" spans="1:6">
      <c r="A440" s="308"/>
      <c r="B440" s="370" t="s">
        <v>831</v>
      </c>
      <c r="C440" s="296"/>
      <c r="D440" s="295"/>
      <c r="E440" s="327"/>
      <c r="F440" s="369"/>
    </row>
    <row r="441" spans="1:6">
      <c r="A441" s="308"/>
      <c r="B441" s="370" t="s">
        <v>832</v>
      </c>
      <c r="C441" s="296">
        <v>1</v>
      </c>
      <c r="D441" s="295" t="s">
        <v>36</v>
      </c>
      <c r="E441" s="327"/>
      <c r="F441" s="349"/>
    </row>
    <row r="442" spans="1:6">
      <c r="A442" s="308"/>
      <c r="B442" s="370"/>
      <c r="C442" s="296"/>
      <c r="D442" s="295"/>
      <c r="E442" s="327"/>
      <c r="F442" s="349"/>
    </row>
    <row r="443" spans="1:6" ht="14.1">
      <c r="A443" s="308"/>
      <c r="B443" s="371" t="s">
        <v>1758</v>
      </c>
      <c r="C443" s="296"/>
      <c r="D443" s="295"/>
      <c r="E443" s="327"/>
      <c r="F443" s="349"/>
    </row>
    <row r="444" spans="1:6" ht="14.1">
      <c r="A444" s="308"/>
      <c r="B444" s="371"/>
      <c r="C444" s="296"/>
      <c r="D444" s="295"/>
      <c r="E444" s="327"/>
      <c r="F444" s="349"/>
    </row>
    <row r="445" spans="1:6">
      <c r="A445" s="308" t="s">
        <v>10</v>
      </c>
      <c r="B445" s="306" t="s">
        <v>650</v>
      </c>
      <c r="C445" s="295"/>
      <c r="D445" s="295"/>
      <c r="E445" s="327"/>
      <c r="F445" s="349"/>
    </row>
    <row r="446" spans="1:6">
      <c r="A446" s="308"/>
      <c r="B446" s="370" t="s">
        <v>831</v>
      </c>
      <c r="C446" s="296"/>
      <c r="D446" s="295"/>
      <c r="E446" s="327"/>
      <c r="F446" s="369"/>
    </row>
    <row r="447" spans="1:6">
      <c r="A447" s="330"/>
      <c r="B447" s="370" t="s">
        <v>832</v>
      </c>
      <c r="C447" s="296">
        <v>1</v>
      </c>
      <c r="D447" s="295" t="s">
        <v>36</v>
      </c>
      <c r="E447" s="333"/>
      <c r="F447" s="357"/>
    </row>
    <row r="448" spans="1:6">
      <c r="A448" s="308"/>
      <c r="B448" s="306"/>
      <c r="C448" s="295"/>
      <c r="D448" s="295"/>
      <c r="E448" s="327"/>
      <c r="F448" s="349"/>
    </row>
    <row r="449" spans="1:6" ht="14.1">
      <c r="A449" s="308"/>
      <c r="B449" s="317" t="s">
        <v>1759</v>
      </c>
      <c r="C449" s="295"/>
      <c r="D449" s="295"/>
      <c r="E449" s="327"/>
      <c r="F449" s="349"/>
    </row>
    <row r="450" spans="1:6" ht="14.1">
      <c r="A450" s="308"/>
      <c r="B450" s="317"/>
      <c r="C450" s="295"/>
      <c r="D450" s="295"/>
      <c r="E450" s="327"/>
      <c r="F450" s="349"/>
    </row>
    <row r="451" spans="1:6">
      <c r="A451" s="308" t="s">
        <v>14</v>
      </c>
      <c r="B451" s="306" t="s">
        <v>650</v>
      </c>
      <c r="C451" s="295"/>
      <c r="D451" s="295"/>
      <c r="E451" s="327"/>
      <c r="F451" s="349"/>
    </row>
    <row r="452" spans="1:6">
      <c r="A452" s="308"/>
      <c r="B452" s="370" t="s">
        <v>833</v>
      </c>
      <c r="C452" s="295">
        <v>1</v>
      </c>
      <c r="D452" s="295" t="s">
        <v>36</v>
      </c>
      <c r="E452" s="327"/>
      <c r="F452" s="369"/>
    </row>
    <row r="453" spans="1:6">
      <c r="A453" s="308"/>
      <c r="B453" s="306"/>
      <c r="C453" s="295"/>
      <c r="D453" s="295"/>
      <c r="E453" s="327"/>
      <c r="F453" s="349"/>
    </row>
    <row r="454" spans="1:6" ht="14.1">
      <c r="A454" s="308"/>
      <c r="B454" s="371" t="s">
        <v>1760</v>
      </c>
      <c r="C454" s="296"/>
      <c r="D454" s="295"/>
      <c r="E454" s="327"/>
      <c r="F454" s="349"/>
    </row>
    <row r="455" spans="1:6" ht="14.1">
      <c r="A455" s="308"/>
      <c r="B455" s="371"/>
      <c r="C455" s="296"/>
      <c r="D455" s="295"/>
      <c r="E455" s="372"/>
      <c r="F455" s="328"/>
    </row>
    <row r="456" spans="1:6">
      <c r="A456" s="300" t="s">
        <v>16</v>
      </c>
      <c r="B456" s="370" t="s">
        <v>650</v>
      </c>
      <c r="C456" s="296"/>
      <c r="D456" s="295"/>
      <c r="E456" s="372"/>
      <c r="F456" s="328"/>
    </row>
    <row r="457" spans="1:6">
      <c r="A457" s="300"/>
      <c r="B457" s="370" t="s">
        <v>834</v>
      </c>
      <c r="C457" s="296">
        <v>1</v>
      </c>
      <c r="D457" s="295" t="s">
        <v>36</v>
      </c>
      <c r="E457" s="372"/>
      <c r="F457" s="375"/>
    </row>
    <row r="458" spans="1:6">
      <c r="A458" s="384"/>
      <c r="B458" s="370"/>
      <c r="C458" s="296"/>
      <c r="D458" s="295"/>
      <c r="E458" s="385"/>
      <c r="F458" s="335"/>
    </row>
    <row r="459" spans="1:6" ht="14.1">
      <c r="A459" s="384"/>
      <c r="B459" s="371" t="s">
        <v>1761</v>
      </c>
      <c r="C459" s="296"/>
      <c r="D459" s="295"/>
      <c r="E459" s="372"/>
      <c r="F459" s="335"/>
    </row>
    <row r="460" spans="1:6" ht="14.1">
      <c r="A460" s="384"/>
      <c r="B460" s="317"/>
      <c r="C460" s="295"/>
      <c r="D460" s="295"/>
      <c r="E460" s="372"/>
      <c r="F460" s="335"/>
    </row>
    <row r="461" spans="1:6">
      <c r="A461" s="384" t="s">
        <v>24</v>
      </c>
      <c r="B461" s="306" t="s">
        <v>650</v>
      </c>
      <c r="C461" s="295"/>
      <c r="D461" s="295"/>
      <c r="E461" s="372"/>
      <c r="F461" s="335"/>
    </row>
    <row r="462" spans="1:6">
      <c r="A462" s="384"/>
      <c r="B462" s="370" t="s">
        <v>834</v>
      </c>
      <c r="C462" s="296">
        <v>1</v>
      </c>
      <c r="D462" s="295" t="s">
        <v>36</v>
      </c>
      <c r="E462" s="372"/>
      <c r="F462" s="335"/>
    </row>
    <row r="463" spans="1:6">
      <c r="A463" s="384"/>
      <c r="B463" s="370"/>
      <c r="C463" s="296"/>
      <c r="D463" s="295"/>
      <c r="E463" s="385"/>
      <c r="F463" s="335"/>
    </row>
    <row r="464" spans="1:6" ht="14.1">
      <c r="A464" s="384"/>
      <c r="B464" s="371" t="s">
        <v>1762</v>
      </c>
      <c r="C464" s="296"/>
      <c r="D464" s="295"/>
      <c r="E464" s="372"/>
      <c r="F464" s="335"/>
    </row>
    <row r="465" spans="1:6" ht="14.1">
      <c r="A465" s="384"/>
      <c r="B465" s="317"/>
      <c r="C465" s="295"/>
      <c r="D465" s="295"/>
      <c r="E465" s="372"/>
      <c r="F465" s="335"/>
    </row>
    <row r="466" spans="1:6">
      <c r="A466" s="384" t="s">
        <v>31</v>
      </c>
      <c r="B466" s="306" t="s">
        <v>650</v>
      </c>
      <c r="C466" s="295"/>
      <c r="D466" s="295"/>
      <c r="E466" s="372"/>
      <c r="F466" s="335"/>
    </row>
    <row r="467" spans="1:6">
      <c r="A467" s="384"/>
      <c r="B467" s="370" t="s">
        <v>835</v>
      </c>
      <c r="C467" s="296"/>
      <c r="D467" s="295"/>
      <c r="E467" s="372"/>
      <c r="F467" s="335"/>
    </row>
    <row r="468" spans="1:6">
      <c r="A468" s="384"/>
      <c r="B468" s="370" t="s">
        <v>836</v>
      </c>
      <c r="C468" s="296">
        <v>1</v>
      </c>
      <c r="D468" s="295" t="s">
        <v>36</v>
      </c>
      <c r="E468" s="385"/>
      <c r="F468" s="335"/>
    </row>
    <row r="469" spans="1:6">
      <c r="A469" s="384"/>
      <c r="B469" s="370"/>
      <c r="C469" s="296"/>
      <c r="D469" s="295"/>
      <c r="E469" s="385"/>
      <c r="F469" s="335"/>
    </row>
    <row r="470" spans="1:6" ht="14.1">
      <c r="A470" s="384"/>
      <c r="B470" s="371" t="s">
        <v>1763</v>
      </c>
      <c r="C470" s="296"/>
      <c r="D470" s="295"/>
      <c r="E470" s="385"/>
      <c r="F470" s="335"/>
    </row>
    <row r="471" spans="1:6" ht="14.1">
      <c r="A471" s="384"/>
      <c r="B471" s="317"/>
      <c r="C471" s="295"/>
      <c r="D471" s="295"/>
      <c r="E471" s="385"/>
      <c r="F471" s="335"/>
    </row>
    <row r="472" spans="1:6">
      <c r="A472" s="384" t="s">
        <v>34</v>
      </c>
      <c r="B472" s="306" t="s">
        <v>650</v>
      </c>
      <c r="C472" s="295"/>
      <c r="D472" s="295"/>
      <c r="E472" s="385"/>
      <c r="F472" s="335"/>
    </row>
    <row r="473" spans="1:6">
      <c r="A473" s="384"/>
      <c r="B473" s="370" t="s">
        <v>829</v>
      </c>
      <c r="C473" s="296">
        <v>1</v>
      </c>
      <c r="D473" s="295" t="s">
        <v>36</v>
      </c>
      <c r="E473" s="385"/>
      <c r="F473" s="335"/>
    </row>
    <row r="474" spans="1:6">
      <c r="A474" s="384"/>
      <c r="B474" s="306"/>
      <c r="C474" s="296"/>
      <c r="D474" s="295"/>
      <c r="E474" s="385"/>
      <c r="F474" s="335"/>
    </row>
    <row r="475" spans="1:6" ht="14.1">
      <c r="A475" s="384"/>
      <c r="B475" s="371" t="s">
        <v>1764</v>
      </c>
      <c r="C475" s="296"/>
      <c r="D475" s="295"/>
      <c r="E475" s="385"/>
      <c r="F475" s="335"/>
    </row>
    <row r="476" spans="1:6" ht="14.1">
      <c r="A476" s="384"/>
      <c r="B476" s="317"/>
      <c r="C476" s="295"/>
      <c r="D476" s="295"/>
      <c r="E476" s="385"/>
      <c r="F476" s="335"/>
    </row>
    <row r="477" spans="1:6">
      <c r="A477" s="384" t="s">
        <v>35</v>
      </c>
      <c r="B477" s="306" t="s">
        <v>650</v>
      </c>
      <c r="C477" s="295"/>
      <c r="D477" s="295"/>
      <c r="E477" s="385"/>
      <c r="F477" s="335"/>
    </row>
    <row r="478" spans="1:6">
      <c r="A478" s="384"/>
      <c r="B478" s="370" t="s">
        <v>837</v>
      </c>
      <c r="C478" s="296">
        <v>1</v>
      </c>
      <c r="D478" s="295" t="s">
        <v>36</v>
      </c>
      <c r="E478" s="385"/>
      <c r="F478" s="335"/>
    </row>
    <row r="479" spans="1:6">
      <c r="A479" s="384"/>
      <c r="B479" s="370"/>
      <c r="C479" s="296"/>
      <c r="D479" s="295"/>
      <c r="E479" s="385"/>
      <c r="F479" s="335"/>
    </row>
    <row r="480" spans="1:6">
      <c r="A480" s="305"/>
      <c r="B480" s="309"/>
      <c r="C480" s="336"/>
      <c r="D480" s="336"/>
      <c r="E480" s="337"/>
      <c r="F480" s="326"/>
    </row>
    <row r="481" spans="1:6">
      <c r="A481" s="303" t="s">
        <v>1</v>
      </c>
      <c r="B481" s="310" t="s">
        <v>17</v>
      </c>
      <c r="C481" s="324" t="s">
        <v>1</v>
      </c>
      <c r="D481" s="324"/>
      <c r="E481" s="338" t="s">
        <v>18</v>
      </c>
      <c r="F481" s="339"/>
    </row>
    <row r="482" spans="1:6">
      <c r="A482" s="300"/>
      <c r="B482" s="302" t="s">
        <v>1</v>
      </c>
      <c r="C482" s="295"/>
      <c r="D482" s="295"/>
      <c r="E482" s="352"/>
      <c r="F482" s="349"/>
    </row>
    <row r="483" spans="1:6" ht="14.1" thickBot="1">
      <c r="A483" s="318"/>
      <c r="B483" s="311" t="s">
        <v>913</v>
      </c>
      <c r="C483" s="340">
        <f>C414+0.1</f>
        <v>5.6999999999999975</v>
      </c>
      <c r="D483" s="340"/>
      <c r="E483" s="341" t="s">
        <v>1</v>
      </c>
      <c r="F483" s="342"/>
    </row>
    <row r="484" spans="1:6" ht="14.1">
      <c r="A484" s="312"/>
      <c r="B484" s="313"/>
      <c r="C484" s="320"/>
      <c r="D484" s="320"/>
      <c r="E484" s="365"/>
      <c r="F484" s="366"/>
    </row>
    <row r="485" spans="1:6" ht="14.1">
      <c r="A485" s="300"/>
      <c r="B485" s="302"/>
      <c r="C485" s="295"/>
      <c r="D485" s="295"/>
      <c r="E485" s="353" t="s">
        <v>94</v>
      </c>
      <c r="F485" s="344"/>
    </row>
    <row r="486" spans="1:6" ht="14.1">
      <c r="A486" s="303"/>
      <c r="B486" s="304"/>
      <c r="C486" s="324"/>
      <c r="D486" s="324"/>
      <c r="E486" s="367"/>
      <c r="F486" s="368"/>
    </row>
    <row r="487" spans="1:6">
      <c r="A487" s="300"/>
      <c r="B487" s="370"/>
      <c r="C487" s="296"/>
      <c r="D487" s="295"/>
      <c r="E487" s="372"/>
      <c r="F487" s="328"/>
    </row>
    <row r="488" spans="1:6" ht="14.1">
      <c r="A488" s="300"/>
      <c r="B488" s="371" t="s">
        <v>992</v>
      </c>
      <c r="C488" s="296"/>
      <c r="D488" s="295"/>
      <c r="E488" s="372"/>
      <c r="F488" s="328"/>
    </row>
    <row r="489" spans="1:6">
      <c r="A489" s="384"/>
      <c r="B489" s="370"/>
      <c r="C489" s="296"/>
      <c r="D489" s="295"/>
      <c r="E489" s="385"/>
      <c r="F489" s="335"/>
    </row>
    <row r="490" spans="1:6" ht="14.1">
      <c r="A490" s="300"/>
      <c r="B490" s="371" t="s">
        <v>1765</v>
      </c>
      <c r="C490" s="296"/>
      <c r="D490" s="295"/>
      <c r="E490" s="372"/>
      <c r="F490" s="328"/>
    </row>
    <row r="491" spans="1:6">
      <c r="A491" s="373"/>
      <c r="B491" s="370"/>
      <c r="C491" s="296"/>
      <c r="D491" s="302"/>
      <c r="E491" s="372"/>
      <c r="F491" s="329"/>
    </row>
    <row r="492" spans="1:6">
      <c r="A492" s="300" t="s">
        <v>2</v>
      </c>
      <c r="B492" s="374" t="s">
        <v>651</v>
      </c>
      <c r="C492" s="296"/>
      <c r="D492" s="295"/>
      <c r="E492" s="372"/>
      <c r="F492" s="328"/>
    </row>
    <row r="493" spans="1:6">
      <c r="A493" s="300"/>
      <c r="B493" s="370" t="s">
        <v>838</v>
      </c>
      <c r="C493" s="296">
        <v>5</v>
      </c>
      <c r="D493" s="295" t="s">
        <v>36</v>
      </c>
      <c r="E493" s="372"/>
      <c r="F493" s="328"/>
    </row>
    <row r="494" spans="1:6">
      <c r="A494" s="308"/>
      <c r="B494" s="306"/>
      <c r="C494" s="295"/>
      <c r="D494" s="295"/>
      <c r="E494" s="327"/>
      <c r="F494" s="349"/>
    </row>
    <row r="495" spans="1:6" ht="14.1">
      <c r="A495" s="300"/>
      <c r="B495" s="371" t="s">
        <v>1766</v>
      </c>
      <c r="C495" s="296"/>
      <c r="D495" s="295"/>
      <c r="E495" s="372"/>
      <c r="F495" s="328"/>
    </row>
    <row r="496" spans="1:6">
      <c r="A496" s="373"/>
      <c r="B496" s="370"/>
      <c r="C496" s="296"/>
      <c r="D496" s="302"/>
      <c r="E496" s="372"/>
      <c r="F496" s="329"/>
    </row>
    <row r="497" spans="1:6">
      <c r="A497" s="300" t="s">
        <v>6</v>
      </c>
      <c r="B497" s="374" t="s">
        <v>651</v>
      </c>
      <c r="C497" s="296"/>
      <c r="D497" s="295"/>
      <c r="E497" s="372"/>
      <c r="F497" s="328"/>
    </row>
    <row r="498" spans="1:6">
      <c r="A498" s="300"/>
      <c r="B498" s="370" t="s">
        <v>839</v>
      </c>
      <c r="C498" s="296">
        <v>3</v>
      </c>
      <c r="D498" s="295" t="s">
        <v>36</v>
      </c>
      <c r="E498" s="372"/>
      <c r="F498" s="328"/>
    </row>
    <row r="499" spans="1:6">
      <c r="A499" s="308"/>
      <c r="B499" s="316"/>
      <c r="C499" s="295"/>
      <c r="D499" s="295"/>
      <c r="E499" s="327"/>
      <c r="F499" s="349"/>
    </row>
    <row r="500" spans="1:6" ht="14.1">
      <c r="A500" s="300"/>
      <c r="B500" s="371" t="s">
        <v>1767</v>
      </c>
      <c r="C500" s="296"/>
      <c r="D500" s="295"/>
      <c r="E500" s="372"/>
      <c r="F500" s="328"/>
    </row>
    <row r="501" spans="1:6">
      <c r="A501" s="373"/>
      <c r="B501" s="370"/>
      <c r="C501" s="296"/>
      <c r="D501" s="302"/>
      <c r="E501" s="372"/>
      <c r="F501" s="329"/>
    </row>
    <row r="502" spans="1:6">
      <c r="A502" s="300" t="s">
        <v>7</v>
      </c>
      <c r="B502" s="374" t="s">
        <v>651</v>
      </c>
      <c r="C502" s="296"/>
      <c r="D502" s="295"/>
      <c r="E502" s="372"/>
      <c r="F502" s="328"/>
    </row>
    <row r="503" spans="1:6">
      <c r="A503" s="300"/>
      <c r="B503" s="370" t="s">
        <v>841</v>
      </c>
      <c r="C503" s="296">
        <v>8</v>
      </c>
      <c r="D503" s="295" t="s">
        <v>36</v>
      </c>
      <c r="E503" s="372"/>
      <c r="F503" s="328"/>
    </row>
    <row r="504" spans="1:6">
      <c r="A504" s="308"/>
      <c r="B504" s="306"/>
      <c r="C504" s="295"/>
      <c r="D504" s="295"/>
      <c r="E504" s="327"/>
      <c r="F504" s="328"/>
    </row>
    <row r="505" spans="1:6" ht="14.1">
      <c r="A505" s="300"/>
      <c r="B505" s="371" t="s">
        <v>1768</v>
      </c>
      <c r="C505" s="296"/>
      <c r="D505" s="295"/>
      <c r="E505" s="372"/>
      <c r="F505" s="328"/>
    </row>
    <row r="506" spans="1:6">
      <c r="A506" s="373"/>
      <c r="B506" s="370"/>
      <c r="C506" s="296"/>
      <c r="D506" s="302"/>
      <c r="E506" s="372"/>
      <c r="F506" s="329"/>
    </row>
    <row r="507" spans="1:6">
      <c r="A507" s="300" t="s">
        <v>8</v>
      </c>
      <c r="B507" s="374" t="s">
        <v>651</v>
      </c>
      <c r="C507" s="296"/>
      <c r="D507" s="295"/>
      <c r="E507" s="372"/>
      <c r="F507" s="328"/>
    </row>
    <row r="508" spans="1:6">
      <c r="A508" s="300"/>
      <c r="B508" s="370" t="s">
        <v>840</v>
      </c>
      <c r="C508" s="296">
        <v>4</v>
      </c>
      <c r="D508" s="295" t="s">
        <v>36</v>
      </c>
      <c r="E508" s="372"/>
      <c r="F508" s="328"/>
    </row>
    <row r="509" spans="1:6">
      <c r="A509" s="308"/>
      <c r="B509" s="306"/>
      <c r="C509" s="295"/>
      <c r="D509" s="295"/>
      <c r="E509" s="327"/>
      <c r="F509" s="349"/>
    </row>
    <row r="510" spans="1:6" ht="14.1">
      <c r="A510" s="300"/>
      <c r="B510" s="371" t="s">
        <v>1769</v>
      </c>
      <c r="C510" s="296"/>
      <c r="D510" s="295"/>
      <c r="E510" s="372"/>
      <c r="F510" s="328"/>
    </row>
    <row r="511" spans="1:6">
      <c r="A511" s="373"/>
      <c r="B511" s="370"/>
      <c r="C511" s="296"/>
      <c r="D511" s="302"/>
      <c r="E511" s="372"/>
      <c r="F511" s="329"/>
    </row>
    <row r="512" spans="1:6">
      <c r="A512" s="300" t="s">
        <v>10</v>
      </c>
      <c r="B512" s="374" t="s">
        <v>651</v>
      </c>
      <c r="C512" s="296"/>
      <c r="D512" s="295"/>
      <c r="E512" s="372"/>
      <c r="F512" s="328"/>
    </row>
    <row r="513" spans="1:6">
      <c r="A513" s="300"/>
      <c r="B513" s="370" t="s">
        <v>842</v>
      </c>
      <c r="C513" s="296">
        <v>3</v>
      </c>
      <c r="D513" s="295" t="s">
        <v>36</v>
      </c>
      <c r="E513" s="372"/>
      <c r="F513" s="328"/>
    </row>
    <row r="514" spans="1:6">
      <c r="A514" s="330"/>
      <c r="B514" s="331"/>
      <c r="C514" s="332"/>
      <c r="D514" s="332"/>
      <c r="E514" s="333"/>
      <c r="F514" s="335"/>
    </row>
    <row r="515" spans="1:6" ht="14.1">
      <c r="A515" s="300"/>
      <c r="B515" s="371" t="s">
        <v>1770</v>
      </c>
      <c r="C515" s="296"/>
      <c r="D515" s="295"/>
      <c r="E515" s="372"/>
      <c r="F515" s="328"/>
    </row>
    <row r="516" spans="1:6">
      <c r="A516" s="373"/>
      <c r="B516" s="370"/>
      <c r="C516" s="296"/>
      <c r="D516" s="302"/>
      <c r="E516" s="372"/>
      <c r="F516" s="329"/>
    </row>
    <row r="517" spans="1:6">
      <c r="A517" s="300" t="s">
        <v>14</v>
      </c>
      <c r="B517" s="374" t="s">
        <v>651</v>
      </c>
      <c r="C517" s="296"/>
      <c r="D517" s="295"/>
      <c r="E517" s="372"/>
      <c r="F517" s="328"/>
    </row>
    <row r="518" spans="1:6">
      <c r="A518" s="300"/>
      <c r="B518" s="370" t="s">
        <v>844</v>
      </c>
      <c r="C518" s="296">
        <v>3</v>
      </c>
      <c r="D518" s="295" t="s">
        <v>36</v>
      </c>
      <c r="E518" s="372"/>
      <c r="F518" s="328"/>
    </row>
    <row r="519" spans="1:6">
      <c r="A519" s="330"/>
      <c r="B519" s="331"/>
      <c r="C519" s="332"/>
      <c r="D519" s="332"/>
      <c r="E519" s="333"/>
      <c r="F519" s="359"/>
    </row>
    <row r="520" spans="1:6" ht="14.1">
      <c r="A520" s="300"/>
      <c r="B520" s="371" t="s">
        <v>1771</v>
      </c>
      <c r="C520" s="296"/>
      <c r="D520" s="295"/>
      <c r="E520" s="372"/>
      <c r="F520" s="328"/>
    </row>
    <row r="521" spans="1:6">
      <c r="A521" s="373"/>
      <c r="B521" s="370"/>
      <c r="C521" s="296"/>
      <c r="D521" s="302"/>
      <c r="E521" s="372"/>
      <c r="F521" s="329"/>
    </row>
    <row r="522" spans="1:6">
      <c r="A522" s="300" t="s">
        <v>16</v>
      </c>
      <c r="B522" s="374" t="s">
        <v>651</v>
      </c>
      <c r="C522" s="296"/>
      <c r="D522" s="295"/>
      <c r="E522" s="372"/>
      <c r="F522" s="328"/>
    </row>
    <row r="523" spans="1:6">
      <c r="A523" s="300"/>
      <c r="B523" s="370" t="s">
        <v>843</v>
      </c>
      <c r="C523" s="296">
        <v>4</v>
      </c>
      <c r="D523" s="295" t="s">
        <v>36</v>
      </c>
      <c r="E523" s="372"/>
      <c r="F523" s="328"/>
    </row>
    <row r="524" spans="1:6">
      <c r="A524" s="330"/>
      <c r="B524" s="331"/>
      <c r="C524" s="332"/>
      <c r="D524" s="332"/>
      <c r="E524" s="333"/>
      <c r="F524" s="376"/>
    </row>
    <row r="525" spans="1:6" ht="14.1">
      <c r="A525" s="308"/>
      <c r="B525" s="307" t="s">
        <v>993</v>
      </c>
      <c r="C525" s="295"/>
      <c r="D525" s="295"/>
      <c r="E525" s="327"/>
      <c r="F525" s="349"/>
    </row>
    <row r="526" spans="1:6">
      <c r="A526" s="308"/>
      <c r="B526" s="306"/>
      <c r="C526" s="295"/>
      <c r="D526" s="295"/>
      <c r="E526" s="327"/>
      <c r="F526" s="349"/>
    </row>
    <row r="527" spans="1:6" ht="14.1">
      <c r="A527" s="308"/>
      <c r="B527" s="317" t="s">
        <v>816</v>
      </c>
      <c r="C527" s="295"/>
      <c r="D527" s="295"/>
      <c r="E527" s="327"/>
      <c r="F527" s="349"/>
    </row>
    <row r="528" spans="1:6">
      <c r="A528" s="308"/>
      <c r="B528" s="306"/>
      <c r="C528" s="295"/>
      <c r="D528" s="295"/>
      <c r="E528" s="372"/>
      <c r="F528" s="328"/>
    </row>
    <row r="529" spans="1:6" ht="14.1">
      <c r="A529" s="308"/>
      <c r="B529" s="317" t="s">
        <v>994</v>
      </c>
      <c r="C529" s="295"/>
      <c r="D529" s="295"/>
      <c r="E529" s="372"/>
      <c r="F529" s="328"/>
    </row>
    <row r="530" spans="1:6">
      <c r="A530" s="308"/>
      <c r="B530" s="296"/>
      <c r="C530" s="296"/>
      <c r="D530" s="295"/>
      <c r="E530" s="372"/>
      <c r="F530" s="328"/>
    </row>
    <row r="531" spans="1:6">
      <c r="A531" s="308" t="s">
        <v>24</v>
      </c>
      <c r="B531" s="370" t="s">
        <v>845</v>
      </c>
      <c r="C531" s="296"/>
      <c r="D531" s="295"/>
      <c r="E531" s="372"/>
      <c r="F531" s="328"/>
    </row>
    <row r="532" spans="1:6">
      <c r="A532" s="300"/>
      <c r="B532" s="370" t="s">
        <v>846</v>
      </c>
      <c r="C532" s="296">
        <v>1</v>
      </c>
      <c r="D532" s="295" t="s">
        <v>36</v>
      </c>
      <c r="E532" s="372"/>
      <c r="F532" s="328"/>
    </row>
    <row r="533" spans="1:6">
      <c r="A533" s="300"/>
      <c r="B533" s="370"/>
      <c r="C533" s="296"/>
      <c r="D533" s="295"/>
      <c r="E533" s="372"/>
      <c r="F533" s="328"/>
    </row>
    <row r="534" spans="1:6" ht="14.1">
      <c r="A534" s="308"/>
      <c r="B534" s="317" t="s">
        <v>995</v>
      </c>
      <c r="C534" s="295"/>
      <c r="D534" s="295"/>
      <c r="E534" s="372"/>
      <c r="F534" s="328"/>
    </row>
    <row r="535" spans="1:6">
      <c r="A535" s="308"/>
      <c r="B535" s="316"/>
      <c r="C535" s="295"/>
      <c r="D535" s="295"/>
      <c r="E535" s="327"/>
      <c r="F535" s="349"/>
    </row>
    <row r="536" spans="1:6">
      <c r="A536" s="308" t="s">
        <v>31</v>
      </c>
      <c r="B536" s="306" t="s">
        <v>847</v>
      </c>
      <c r="C536" s="295"/>
      <c r="D536" s="295"/>
      <c r="E536" s="327"/>
      <c r="F536" s="349"/>
    </row>
    <row r="537" spans="1:6">
      <c r="A537" s="308"/>
      <c r="B537" s="306" t="s">
        <v>846</v>
      </c>
      <c r="C537" s="295">
        <v>1</v>
      </c>
      <c r="D537" s="295" t="s">
        <v>36</v>
      </c>
      <c r="E537" s="327"/>
      <c r="F537" s="328"/>
    </row>
    <row r="538" spans="1:6">
      <c r="A538" s="308"/>
      <c r="B538" s="306"/>
      <c r="C538" s="295"/>
      <c r="D538" s="295"/>
      <c r="E538" s="327"/>
      <c r="F538" s="349"/>
    </row>
    <row r="539" spans="1:6" ht="14.1">
      <c r="A539" s="308"/>
      <c r="B539" s="317" t="s">
        <v>996</v>
      </c>
      <c r="C539" s="295"/>
      <c r="D539" s="295"/>
      <c r="E539" s="327"/>
      <c r="F539" s="349"/>
    </row>
    <row r="540" spans="1:6">
      <c r="A540" s="308"/>
      <c r="B540" s="316"/>
      <c r="C540" s="295"/>
      <c r="D540" s="295"/>
      <c r="E540" s="327"/>
      <c r="F540" s="349"/>
    </row>
    <row r="541" spans="1:6">
      <c r="A541" s="308" t="s">
        <v>34</v>
      </c>
      <c r="B541" s="306" t="s">
        <v>644</v>
      </c>
      <c r="C541" s="295"/>
      <c r="D541" s="295"/>
      <c r="E541" s="327"/>
      <c r="F541" s="349"/>
    </row>
    <row r="542" spans="1:6">
      <c r="A542" s="308"/>
      <c r="B542" s="306" t="s">
        <v>848</v>
      </c>
      <c r="C542" s="295">
        <v>1</v>
      </c>
      <c r="D542" s="295" t="s">
        <v>36</v>
      </c>
      <c r="E542" s="327"/>
      <c r="F542" s="328"/>
    </row>
    <row r="543" spans="1:6">
      <c r="A543" s="308"/>
      <c r="B543" s="306"/>
      <c r="C543" s="295"/>
      <c r="D543" s="295"/>
      <c r="E543" s="327"/>
      <c r="F543" s="328"/>
    </row>
    <row r="544" spans="1:6" ht="14.1">
      <c r="A544" s="308"/>
      <c r="B544" s="317" t="s">
        <v>997</v>
      </c>
      <c r="C544" s="295"/>
      <c r="D544" s="295"/>
      <c r="E544" s="327"/>
      <c r="F544" s="349"/>
    </row>
    <row r="545" spans="1:6">
      <c r="A545" s="308"/>
      <c r="B545" s="316"/>
      <c r="C545" s="295"/>
      <c r="D545" s="295"/>
      <c r="E545" s="327"/>
      <c r="F545" s="349"/>
    </row>
    <row r="546" spans="1:6">
      <c r="A546" s="308" t="s">
        <v>35</v>
      </c>
      <c r="B546" s="306" t="s">
        <v>849</v>
      </c>
      <c r="C546" s="295"/>
      <c r="D546" s="295"/>
      <c r="E546" s="327"/>
      <c r="F546" s="349"/>
    </row>
    <row r="547" spans="1:6">
      <c r="A547" s="308"/>
      <c r="B547" s="306" t="s">
        <v>850</v>
      </c>
      <c r="C547" s="295">
        <v>1</v>
      </c>
      <c r="D547" s="295" t="s">
        <v>36</v>
      </c>
      <c r="E547" s="327"/>
      <c r="F547" s="328"/>
    </row>
    <row r="548" spans="1:6">
      <c r="A548" s="308"/>
      <c r="B548" s="306"/>
      <c r="C548" s="295"/>
      <c r="D548" s="295"/>
      <c r="E548" s="327"/>
      <c r="F548" s="328"/>
    </row>
    <row r="549" spans="1:6">
      <c r="A549" s="308"/>
      <c r="B549" s="306"/>
      <c r="C549" s="295"/>
      <c r="D549" s="295"/>
      <c r="E549" s="327"/>
      <c r="F549" s="349"/>
    </row>
    <row r="550" spans="1:6">
      <c r="A550" s="305"/>
      <c r="B550" s="309"/>
      <c r="C550" s="336"/>
      <c r="D550" s="336"/>
      <c r="E550" s="337"/>
      <c r="F550" s="326"/>
    </row>
    <row r="551" spans="1:6">
      <c r="A551" s="303" t="s">
        <v>1</v>
      </c>
      <c r="B551" s="310" t="s">
        <v>17</v>
      </c>
      <c r="C551" s="324" t="s">
        <v>1</v>
      </c>
      <c r="D551" s="324"/>
      <c r="E551" s="338" t="s">
        <v>18</v>
      </c>
      <c r="F551" s="339"/>
    </row>
    <row r="552" spans="1:6">
      <c r="A552" s="300"/>
      <c r="B552" s="302" t="s">
        <v>1</v>
      </c>
      <c r="C552" s="295"/>
      <c r="D552" s="295"/>
      <c r="E552" s="352"/>
      <c r="F552" s="349"/>
    </row>
    <row r="553" spans="1:6" ht="14.1" thickBot="1">
      <c r="A553" s="318"/>
      <c r="B553" s="311" t="s">
        <v>913</v>
      </c>
      <c r="C553" s="340">
        <f>C483+0.1</f>
        <v>5.7999999999999972</v>
      </c>
      <c r="D553" s="340"/>
      <c r="E553" s="341" t="s">
        <v>1</v>
      </c>
      <c r="F553" s="342"/>
    </row>
    <row r="554" spans="1:6" ht="14.1">
      <c r="A554" s="312"/>
      <c r="B554" s="313"/>
      <c r="C554" s="320"/>
      <c r="D554" s="320"/>
      <c r="E554" s="365"/>
      <c r="F554" s="366"/>
    </row>
    <row r="555" spans="1:6" ht="14.1">
      <c r="A555" s="300"/>
      <c r="B555" s="302"/>
      <c r="C555" s="295"/>
      <c r="D555" s="295"/>
      <c r="E555" s="353" t="s">
        <v>94</v>
      </c>
      <c r="F555" s="344"/>
    </row>
    <row r="556" spans="1:6" ht="14.1">
      <c r="A556" s="303"/>
      <c r="B556" s="304"/>
      <c r="C556" s="324"/>
      <c r="D556" s="324"/>
      <c r="E556" s="367"/>
      <c r="F556" s="368"/>
    </row>
    <row r="557" spans="1:6">
      <c r="A557" s="300"/>
      <c r="B557" s="370"/>
      <c r="C557" s="296"/>
      <c r="D557" s="295"/>
      <c r="E557" s="372"/>
      <c r="F557" s="328"/>
    </row>
    <row r="558" spans="1:6" ht="14.1">
      <c r="A558" s="300"/>
      <c r="B558" s="371" t="s">
        <v>998</v>
      </c>
      <c r="C558" s="296"/>
      <c r="D558" s="295"/>
      <c r="E558" s="372"/>
      <c r="F558" s="328"/>
    </row>
    <row r="559" spans="1:6">
      <c r="A559" s="308"/>
      <c r="B559" s="306"/>
      <c r="C559" s="295"/>
      <c r="D559" s="295"/>
      <c r="E559" s="327"/>
      <c r="F559" s="349"/>
    </row>
    <row r="560" spans="1:6" ht="14.1">
      <c r="A560" s="308"/>
      <c r="B560" s="317" t="s">
        <v>999</v>
      </c>
      <c r="C560" s="295"/>
      <c r="D560" s="295"/>
      <c r="E560" s="327"/>
      <c r="F560" s="349"/>
    </row>
    <row r="561" spans="1:6">
      <c r="A561" s="308"/>
      <c r="B561" s="306"/>
      <c r="C561" s="295"/>
      <c r="D561" s="295"/>
      <c r="E561" s="327"/>
      <c r="F561" s="349"/>
    </row>
    <row r="562" spans="1:6">
      <c r="A562" s="308" t="s">
        <v>2</v>
      </c>
      <c r="B562" s="306" t="s">
        <v>851</v>
      </c>
      <c r="C562" s="295"/>
      <c r="D562" s="295"/>
      <c r="E562" s="327"/>
      <c r="F562" s="349"/>
    </row>
    <row r="563" spans="1:6">
      <c r="A563" s="308"/>
      <c r="B563" s="306" t="s">
        <v>852</v>
      </c>
      <c r="C563" s="295">
        <v>1</v>
      </c>
      <c r="D563" s="295" t="s">
        <v>36</v>
      </c>
      <c r="E563" s="327"/>
      <c r="F563" s="328"/>
    </row>
    <row r="564" spans="1:6">
      <c r="A564" s="308"/>
      <c r="B564" s="306"/>
      <c r="C564" s="295"/>
      <c r="D564" s="295"/>
      <c r="E564" s="327"/>
      <c r="F564" s="349"/>
    </row>
    <row r="565" spans="1:6" ht="14.1">
      <c r="A565" s="308"/>
      <c r="B565" s="317" t="s">
        <v>1000</v>
      </c>
      <c r="C565" s="295"/>
      <c r="D565" s="295"/>
      <c r="E565" s="327"/>
      <c r="F565" s="349"/>
    </row>
    <row r="566" spans="1:6">
      <c r="A566" s="300"/>
      <c r="B566" s="306"/>
      <c r="C566" s="295"/>
      <c r="D566" s="295"/>
      <c r="E566" s="327"/>
      <c r="F566" s="349"/>
    </row>
    <row r="567" spans="1:6">
      <c r="A567" s="308" t="s">
        <v>6</v>
      </c>
      <c r="B567" s="306" t="s">
        <v>853</v>
      </c>
      <c r="C567" s="295"/>
      <c r="D567" s="295"/>
      <c r="E567" s="327"/>
      <c r="F567" s="349"/>
    </row>
    <row r="568" spans="1:6">
      <c r="A568" s="308"/>
      <c r="B568" s="306" t="s">
        <v>855</v>
      </c>
      <c r="C568" s="295">
        <v>1</v>
      </c>
      <c r="D568" s="295" t="s">
        <v>36</v>
      </c>
      <c r="E568" s="327"/>
      <c r="F568" s="328"/>
    </row>
    <row r="569" spans="1:6" ht="14.1">
      <c r="A569" s="308"/>
      <c r="B569" s="317"/>
      <c r="C569" s="295"/>
      <c r="D569" s="295"/>
      <c r="E569" s="327"/>
      <c r="F569" s="349"/>
    </row>
    <row r="570" spans="1:6" ht="14.1">
      <c r="A570" s="308"/>
      <c r="B570" s="317" t="s">
        <v>1001</v>
      </c>
      <c r="C570" s="295"/>
      <c r="D570" s="295"/>
      <c r="E570" s="327"/>
      <c r="F570" s="349"/>
    </row>
    <row r="571" spans="1:6">
      <c r="A571" s="308"/>
      <c r="B571" s="316"/>
      <c r="C571" s="295"/>
      <c r="D571" s="295"/>
      <c r="E571" s="327"/>
      <c r="F571" s="349"/>
    </row>
    <row r="572" spans="1:6">
      <c r="A572" s="308" t="s">
        <v>7</v>
      </c>
      <c r="B572" s="306" t="s">
        <v>853</v>
      </c>
      <c r="C572" s="295"/>
      <c r="D572" s="295"/>
      <c r="E572" s="327"/>
      <c r="F572" s="349"/>
    </row>
    <row r="573" spans="1:6">
      <c r="A573" s="308"/>
      <c r="B573" s="306" t="s">
        <v>856</v>
      </c>
      <c r="C573" s="295">
        <v>1</v>
      </c>
      <c r="D573" s="295" t="s">
        <v>36</v>
      </c>
      <c r="E573" s="327"/>
      <c r="F573" s="328"/>
    </row>
    <row r="574" spans="1:6">
      <c r="A574" s="308"/>
      <c r="B574" s="306"/>
      <c r="C574" s="295"/>
      <c r="D574" s="295"/>
      <c r="E574" s="327"/>
      <c r="F574" s="349"/>
    </row>
    <row r="575" spans="1:6" ht="15">
      <c r="A575" s="308"/>
      <c r="B575" s="253" t="s">
        <v>1022</v>
      </c>
      <c r="C575" s="295"/>
      <c r="D575" s="295"/>
      <c r="E575" s="327"/>
      <c r="F575" s="349"/>
    </row>
    <row r="576" spans="1:6">
      <c r="A576" s="308"/>
      <c r="B576" s="306"/>
      <c r="C576" s="295"/>
      <c r="D576" s="295"/>
      <c r="E576" s="327"/>
      <c r="F576" s="349"/>
    </row>
    <row r="577" spans="1:6">
      <c r="A577" s="308" t="s">
        <v>24</v>
      </c>
      <c r="B577" s="306" t="s">
        <v>1023</v>
      </c>
      <c r="C577" s="295">
        <v>280</v>
      </c>
      <c r="D577" s="295" t="s">
        <v>15</v>
      </c>
      <c r="E577" s="327"/>
      <c r="F577" s="349"/>
    </row>
    <row r="578" spans="1:6">
      <c r="A578" s="308"/>
      <c r="B578" s="306"/>
      <c r="C578" s="295"/>
      <c r="D578" s="295"/>
      <c r="E578" s="327"/>
      <c r="F578" s="349"/>
    </row>
    <row r="579" spans="1:6" ht="15">
      <c r="A579" s="308"/>
      <c r="B579" s="30" t="s">
        <v>1024</v>
      </c>
      <c r="C579" s="295"/>
      <c r="D579" s="295"/>
      <c r="E579" s="327"/>
      <c r="F579" s="349"/>
    </row>
    <row r="580" spans="1:6" ht="15">
      <c r="A580" s="308"/>
      <c r="B580" s="30" t="s">
        <v>1025</v>
      </c>
      <c r="C580" s="295"/>
      <c r="D580" s="295"/>
      <c r="E580" s="327"/>
      <c r="F580" s="349"/>
    </row>
    <row r="581" spans="1:6" ht="15">
      <c r="A581" s="308"/>
      <c r="B581" s="30" t="s">
        <v>1026</v>
      </c>
      <c r="C581" s="295"/>
      <c r="D581" s="295"/>
      <c r="E581" s="327"/>
      <c r="F581" s="349"/>
    </row>
    <row r="582" spans="1:6" ht="15">
      <c r="A582" s="308"/>
      <c r="B582" s="30"/>
      <c r="C582" s="295"/>
      <c r="D582" s="295"/>
      <c r="E582" s="327"/>
      <c r="F582" s="349"/>
    </row>
    <row r="583" spans="1:6">
      <c r="A583" s="308" t="s">
        <v>31</v>
      </c>
      <c r="B583" s="306" t="s">
        <v>857</v>
      </c>
      <c r="C583" s="295"/>
      <c r="D583" s="295"/>
      <c r="E583" s="327"/>
      <c r="F583" s="349"/>
    </row>
    <row r="584" spans="1:6">
      <c r="A584" s="308"/>
      <c r="B584" s="306" t="s">
        <v>854</v>
      </c>
      <c r="C584" s="295">
        <v>1</v>
      </c>
      <c r="D584" s="295" t="s">
        <v>36</v>
      </c>
      <c r="E584" s="327"/>
      <c r="F584" s="328"/>
    </row>
    <row r="585" spans="1:6" ht="14.1">
      <c r="A585" s="308"/>
      <c r="B585" s="317"/>
      <c r="C585" s="295"/>
      <c r="D585" s="295"/>
      <c r="E585" s="327"/>
      <c r="F585" s="349"/>
    </row>
    <row r="586" spans="1:6" ht="14.1">
      <c r="A586" s="308"/>
      <c r="B586" s="317" t="s">
        <v>1002</v>
      </c>
      <c r="C586" s="295"/>
      <c r="D586" s="295"/>
      <c r="E586" s="327"/>
      <c r="F586" s="349"/>
    </row>
    <row r="587" spans="1:6">
      <c r="A587" s="308"/>
      <c r="B587" s="316"/>
      <c r="C587" s="295"/>
      <c r="D587" s="295"/>
      <c r="E587" s="327"/>
      <c r="F587" s="349"/>
    </row>
    <row r="588" spans="1:6">
      <c r="A588" s="308" t="s">
        <v>10</v>
      </c>
      <c r="B588" s="306" t="s">
        <v>858</v>
      </c>
      <c r="C588" s="295"/>
      <c r="D588" s="295"/>
      <c r="E588" s="327"/>
      <c r="F588" s="349"/>
    </row>
    <row r="589" spans="1:6">
      <c r="A589" s="308"/>
      <c r="B589" s="306" t="s">
        <v>854</v>
      </c>
      <c r="C589" s="295">
        <v>1</v>
      </c>
      <c r="D589" s="295" t="s">
        <v>36</v>
      </c>
      <c r="E589" s="327"/>
      <c r="F589" s="328"/>
    </row>
    <row r="590" spans="1:6">
      <c r="A590" s="308"/>
      <c r="B590" s="306"/>
      <c r="C590" s="295"/>
      <c r="D590" s="295"/>
      <c r="E590" s="327"/>
      <c r="F590" s="328"/>
    </row>
    <row r="591" spans="1:6" ht="14.1">
      <c r="A591" s="308"/>
      <c r="B591" s="317" t="s">
        <v>1003</v>
      </c>
      <c r="C591" s="295"/>
      <c r="D591" s="295"/>
      <c r="E591" s="327"/>
      <c r="F591" s="349"/>
    </row>
    <row r="592" spans="1:6">
      <c r="A592" s="308"/>
      <c r="B592" s="316"/>
      <c r="C592" s="295"/>
      <c r="D592" s="295"/>
      <c r="E592" s="327"/>
      <c r="F592" s="349"/>
    </row>
    <row r="593" spans="1:6">
      <c r="A593" s="308" t="s">
        <v>14</v>
      </c>
      <c r="B593" s="306" t="s">
        <v>859</v>
      </c>
      <c r="C593" s="295"/>
      <c r="D593" s="295"/>
      <c r="E593" s="327"/>
      <c r="F593" s="349"/>
    </row>
    <row r="594" spans="1:6">
      <c r="A594" s="308"/>
      <c r="B594" s="306" t="s">
        <v>860</v>
      </c>
      <c r="C594" s="295">
        <v>1</v>
      </c>
      <c r="D594" s="295" t="s">
        <v>36</v>
      </c>
      <c r="E594" s="327"/>
      <c r="F594" s="328"/>
    </row>
    <row r="595" spans="1:6" ht="14.1">
      <c r="A595" s="308"/>
      <c r="B595" s="317"/>
      <c r="C595" s="295"/>
      <c r="D595" s="295"/>
      <c r="E595" s="327"/>
      <c r="F595" s="349"/>
    </row>
    <row r="596" spans="1:6" ht="14.1">
      <c r="A596" s="308"/>
      <c r="B596" s="317" t="s">
        <v>1004</v>
      </c>
      <c r="C596" s="295"/>
      <c r="D596" s="295"/>
      <c r="E596" s="327"/>
      <c r="F596" s="349"/>
    </row>
    <row r="597" spans="1:6">
      <c r="A597" s="308"/>
      <c r="B597" s="306"/>
      <c r="C597" s="295"/>
      <c r="D597" s="295"/>
      <c r="E597" s="327"/>
      <c r="F597" s="349"/>
    </row>
    <row r="598" spans="1:6">
      <c r="A598" s="308" t="s">
        <v>16</v>
      </c>
      <c r="B598" s="306" t="s">
        <v>861</v>
      </c>
      <c r="C598" s="295"/>
      <c r="D598" s="295"/>
      <c r="E598" s="327"/>
      <c r="F598" s="349"/>
    </row>
    <row r="599" spans="1:6">
      <c r="A599" s="308"/>
      <c r="B599" s="306"/>
      <c r="C599" s="295"/>
      <c r="D599" s="295"/>
      <c r="E599" s="327"/>
      <c r="F599" s="349"/>
    </row>
    <row r="600" spans="1:6" ht="14.1">
      <c r="A600" s="308"/>
      <c r="B600" s="317" t="s">
        <v>1005</v>
      </c>
      <c r="C600" s="295"/>
      <c r="D600" s="295"/>
      <c r="E600" s="327"/>
      <c r="F600" s="349"/>
    </row>
    <row r="601" spans="1:6">
      <c r="A601" s="308"/>
      <c r="B601" s="306"/>
      <c r="C601" s="295"/>
      <c r="D601" s="295"/>
      <c r="E601" s="327"/>
      <c r="F601" s="349"/>
    </row>
    <row r="602" spans="1:6">
      <c r="A602" s="308" t="s">
        <v>31</v>
      </c>
      <c r="B602" s="306" t="s">
        <v>862</v>
      </c>
      <c r="C602" s="295">
        <v>1</v>
      </c>
      <c r="D602" s="295" t="s">
        <v>36</v>
      </c>
      <c r="E602" s="327"/>
      <c r="F602" s="349"/>
    </row>
    <row r="603" spans="1:6">
      <c r="A603" s="308"/>
      <c r="B603" s="370"/>
      <c r="C603" s="296"/>
      <c r="D603" s="295"/>
      <c r="E603" s="327"/>
      <c r="F603" s="328"/>
    </row>
    <row r="604" spans="1:6" ht="14.1">
      <c r="A604" s="308"/>
      <c r="B604" s="371" t="s">
        <v>1006</v>
      </c>
      <c r="C604" s="296"/>
      <c r="D604" s="295"/>
      <c r="E604" s="372"/>
      <c r="F604" s="328"/>
    </row>
    <row r="605" spans="1:6">
      <c r="A605" s="308"/>
      <c r="B605" s="370"/>
      <c r="C605" s="296"/>
      <c r="D605" s="295"/>
      <c r="E605" s="372"/>
      <c r="F605" s="328"/>
    </row>
    <row r="606" spans="1:6">
      <c r="A606" s="300" t="s">
        <v>34</v>
      </c>
      <c r="B606" s="370" t="s">
        <v>863</v>
      </c>
      <c r="C606" s="296"/>
      <c r="D606" s="295"/>
      <c r="E606" s="372"/>
      <c r="F606" s="328"/>
    </row>
    <row r="607" spans="1:6">
      <c r="A607" s="300"/>
      <c r="B607" s="370" t="s">
        <v>864</v>
      </c>
      <c r="C607" s="296">
        <v>1</v>
      </c>
      <c r="D607" s="295" t="s">
        <v>36</v>
      </c>
      <c r="E607" s="372"/>
      <c r="F607" s="328"/>
    </row>
    <row r="608" spans="1:6">
      <c r="A608" s="300"/>
      <c r="B608" s="370"/>
      <c r="C608" s="296"/>
      <c r="D608" s="295"/>
      <c r="E608" s="372"/>
      <c r="F608" s="328"/>
    </row>
    <row r="609" spans="1:6" ht="14.1">
      <c r="A609" s="300"/>
      <c r="B609" s="317" t="s">
        <v>878</v>
      </c>
      <c r="C609" s="296"/>
      <c r="D609" s="295"/>
      <c r="E609" s="372"/>
      <c r="F609" s="328"/>
    </row>
    <row r="610" spans="1:6">
      <c r="A610" s="300"/>
      <c r="B610" s="370"/>
      <c r="C610" s="296"/>
      <c r="D610" s="295"/>
      <c r="E610" s="372"/>
      <c r="F610" s="328"/>
    </row>
    <row r="611" spans="1:6" ht="14.1">
      <c r="A611" s="300"/>
      <c r="B611" s="371" t="s">
        <v>1772</v>
      </c>
      <c r="C611" s="296"/>
      <c r="D611" s="295"/>
      <c r="E611" s="372"/>
      <c r="F611" s="328"/>
    </row>
    <row r="612" spans="1:6">
      <c r="A612" s="373"/>
      <c r="B612" s="370"/>
      <c r="C612" s="296"/>
      <c r="D612" s="302"/>
      <c r="E612" s="372"/>
      <c r="F612" s="329"/>
    </row>
    <row r="613" spans="1:6">
      <c r="A613" s="300" t="s">
        <v>35</v>
      </c>
      <c r="B613" s="374" t="s">
        <v>646</v>
      </c>
      <c r="C613" s="296"/>
      <c r="D613" s="295"/>
      <c r="E613" s="372"/>
      <c r="F613" s="328"/>
    </row>
    <row r="614" spans="1:6">
      <c r="A614" s="300"/>
      <c r="B614" s="370" t="s">
        <v>652</v>
      </c>
      <c r="C614" s="296">
        <v>3</v>
      </c>
      <c r="D614" s="295" t="s">
        <v>36</v>
      </c>
      <c r="E614" s="372"/>
      <c r="F614" s="328"/>
    </row>
    <row r="615" spans="1:6">
      <c r="A615" s="300"/>
      <c r="B615" s="370"/>
      <c r="C615" s="296"/>
      <c r="D615" s="295"/>
      <c r="E615" s="372"/>
      <c r="F615" s="328"/>
    </row>
    <row r="616" spans="1:6">
      <c r="A616" s="300"/>
      <c r="B616" s="370"/>
      <c r="C616" s="296"/>
      <c r="D616" s="295"/>
      <c r="E616" s="372"/>
      <c r="F616" s="328"/>
    </row>
    <row r="617" spans="1:6">
      <c r="A617" s="300"/>
      <c r="B617" s="370"/>
      <c r="C617" s="296"/>
      <c r="D617" s="295"/>
      <c r="E617" s="372"/>
      <c r="F617" s="328"/>
    </row>
    <row r="618" spans="1:6">
      <c r="A618" s="300"/>
      <c r="B618" s="370"/>
      <c r="C618" s="296"/>
      <c r="D618" s="295"/>
      <c r="E618" s="372"/>
      <c r="F618" s="328"/>
    </row>
    <row r="619" spans="1:6">
      <c r="A619" s="305"/>
      <c r="B619" s="309"/>
      <c r="C619" s="336"/>
      <c r="D619" s="336"/>
      <c r="E619" s="337"/>
      <c r="F619" s="326"/>
    </row>
    <row r="620" spans="1:6">
      <c r="A620" s="303" t="s">
        <v>1</v>
      </c>
      <c r="B620" s="310" t="s">
        <v>17</v>
      </c>
      <c r="C620" s="324"/>
      <c r="D620" s="324"/>
      <c r="E620" s="338" t="s">
        <v>18</v>
      </c>
      <c r="F620" s="339"/>
    </row>
    <row r="621" spans="1:6">
      <c r="A621" s="300"/>
      <c r="B621" s="302" t="s">
        <v>1</v>
      </c>
      <c r="C621" s="295"/>
      <c r="D621" s="295"/>
      <c r="E621" s="352"/>
      <c r="F621" s="349"/>
    </row>
    <row r="622" spans="1:6" ht="14.1" thickBot="1">
      <c r="A622" s="318"/>
      <c r="B622" s="311" t="s">
        <v>913</v>
      </c>
      <c r="C622" s="340">
        <f>C553+0.1</f>
        <v>5.8999999999999968</v>
      </c>
      <c r="D622" s="340"/>
      <c r="E622" s="341" t="s">
        <v>1</v>
      </c>
      <c r="F622" s="342"/>
    </row>
    <row r="623" spans="1:6" ht="14.1">
      <c r="A623" s="312"/>
      <c r="B623" s="313"/>
      <c r="C623" s="320"/>
      <c r="D623" s="320"/>
      <c r="E623" s="365"/>
      <c r="F623" s="366"/>
    </row>
    <row r="624" spans="1:6" ht="14.1">
      <c r="A624" s="300"/>
      <c r="B624" s="302"/>
      <c r="C624" s="295"/>
      <c r="D624" s="295"/>
      <c r="E624" s="353" t="s">
        <v>94</v>
      </c>
      <c r="F624" s="344"/>
    </row>
    <row r="625" spans="1:6" ht="14.1">
      <c r="A625" s="303"/>
      <c r="B625" s="304"/>
      <c r="C625" s="324"/>
      <c r="D625" s="324"/>
      <c r="E625" s="367"/>
      <c r="F625" s="368"/>
    </row>
    <row r="626" spans="1:6">
      <c r="A626" s="300"/>
      <c r="B626" s="370"/>
      <c r="C626" s="296"/>
      <c r="D626" s="295"/>
      <c r="E626" s="372"/>
      <c r="F626" s="328"/>
    </row>
    <row r="627" spans="1:6" ht="14.1">
      <c r="A627" s="300"/>
      <c r="B627" s="317" t="s">
        <v>878</v>
      </c>
      <c r="C627" s="296"/>
      <c r="D627" s="295"/>
      <c r="E627" s="372"/>
      <c r="F627" s="328"/>
    </row>
    <row r="628" spans="1:6">
      <c r="A628" s="300"/>
      <c r="B628" s="370"/>
      <c r="C628" s="296"/>
      <c r="D628" s="295"/>
      <c r="E628" s="372"/>
      <c r="F628" s="328"/>
    </row>
    <row r="629" spans="1:6" ht="14.1">
      <c r="A629" s="300"/>
      <c r="B629" s="371" t="s">
        <v>1773</v>
      </c>
      <c r="C629" s="296"/>
      <c r="D629" s="295"/>
      <c r="E629" s="372"/>
      <c r="F629" s="328"/>
    </row>
    <row r="630" spans="1:6">
      <c r="A630" s="373"/>
      <c r="B630" s="370"/>
      <c r="C630" s="296"/>
      <c r="D630" s="302"/>
      <c r="E630" s="372"/>
      <c r="F630" s="329"/>
    </row>
    <row r="631" spans="1:6">
      <c r="A631" s="300" t="s">
        <v>2</v>
      </c>
      <c r="B631" s="374" t="s">
        <v>646</v>
      </c>
      <c r="C631" s="296"/>
      <c r="D631" s="295"/>
      <c r="E631" s="372"/>
      <c r="F631" s="328"/>
    </row>
    <row r="632" spans="1:6">
      <c r="A632" s="300"/>
      <c r="B632" s="370" t="s">
        <v>652</v>
      </c>
      <c r="C632" s="296">
        <v>3</v>
      </c>
      <c r="D632" s="295" t="s">
        <v>36</v>
      </c>
      <c r="E632" s="372"/>
      <c r="F632" s="328"/>
    </row>
    <row r="633" spans="1:6">
      <c r="A633" s="308"/>
      <c r="B633" s="306"/>
      <c r="C633" s="295"/>
      <c r="D633" s="295"/>
      <c r="E633" s="327"/>
      <c r="F633" s="349"/>
    </row>
    <row r="634" spans="1:6" ht="14.1">
      <c r="A634" s="300"/>
      <c r="B634" s="371" t="s">
        <v>1774</v>
      </c>
      <c r="C634" s="296"/>
      <c r="D634" s="295"/>
      <c r="E634" s="372"/>
      <c r="F634" s="328"/>
    </row>
    <row r="635" spans="1:6">
      <c r="A635" s="373"/>
      <c r="B635" s="370"/>
      <c r="C635" s="296"/>
      <c r="D635" s="302"/>
      <c r="E635" s="372"/>
      <c r="F635" s="329"/>
    </row>
    <row r="636" spans="1:6">
      <c r="A636" s="300" t="s">
        <v>6</v>
      </c>
      <c r="B636" s="374" t="s">
        <v>646</v>
      </c>
      <c r="C636" s="296"/>
      <c r="D636" s="295"/>
      <c r="E636" s="372"/>
      <c r="F636" s="328"/>
    </row>
    <row r="637" spans="1:6">
      <c r="A637" s="300"/>
      <c r="B637" s="370" t="s">
        <v>652</v>
      </c>
      <c r="C637" s="296">
        <v>3</v>
      </c>
      <c r="D637" s="295" t="s">
        <v>36</v>
      </c>
      <c r="E637" s="372"/>
      <c r="F637" s="328"/>
    </row>
    <row r="638" spans="1:6">
      <c r="A638" s="308"/>
      <c r="B638" s="306"/>
      <c r="C638" s="295"/>
      <c r="D638" s="295"/>
      <c r="E638" s="327"/>
      <c r="F638" s="349"/>
    </row>
    <row r="639" spans="1:6" ht="14.1">
      <c r="A639" s="300"/>
      <c r="B639" s="371" t="s">
        <v>1775</v>
      </c>
      <c r="C639" s="296"/>
      <c r="D639" s="295"/>
      <c r="E639" s="372"/>
      <c r="F639" s="328"/>
    </row>
    <row r="640" spans="1:6">
      <c r="A640" s="373"/>
      <c r="B640" s="370"/>
      <c r="C640" s="296"/>
      <c r="D640" s="302"/>
      <c r="E640" s="372"/>
      <c r="F640" s="329"/>
    </row>
    <row r="641" spans="1:6">
      <c r="A641" s="300" t="s">
        <v>7</v>
      </c>
      <c r="B641" s="374" t="s">
        <v>648</v>
      </c>
      <c r="C641" s="296"/>
      <c r="D641" s="295"/>
      <c r="E641" s="372"/>
      <c r="F641" s="328"/>
    </row>
    <row r="642" spans="1:6">
      <c r="A642" s="300"/>
      <c r="B642" s="370" t="s">
        <v>652</v>
      </c>
      <c r="C642" s="296">
        <v>2</v>
      </c>
      <c r="D642" s="295" t="s">
        <v>36</v>
      </c>
      <c r="E642" s="372"/>
      <c r="F642" s="328"/>
    </row>
    <row r="643" spans="1:6">
      <c r="A643" s="300"/>
      <c r="B643" s="370"/>
      <c r="C643" s="296"/>
      <c r="D643" s="295"/>
      <c r="E643" s="372"/>
      <c r="F643" s="328"/>
    </row>
    <row r="644" spans="1:6" ht="14.1">
      <c r="A644" s="300"/>
      <c r="B644" s="371" t="s">
        <v>1776</v>
      </c>
      <c r="C644" s="296"/>
      <c r="D644" s="295"/>
      <c r="E644" s="372"/>
      <c r="F644" s="328"/>
    </row>
    <row r="645" spans="1:6">
      <c r="A645" s="373"/>
      <c r="B645" s="370"/>
      <c r="C645" s="296"/>
      <c r="D645" s="302"/>
      <c r="E645" s="372"/>
      <c r="F645" s="329"/>
    </row>
    <row r="646" spans="1:6">
      <c r="A646" s="300" t="s">
        <v>8</v>
      </c>
      <c r="B646" s="374" t="s">
        <v>649</v>
      </c>
      <c r="C646" s="296"/>
      <c r="D646" s="295"/>
      <c r="E646" s="372"/>
      <c r="F646" s="328"/>
    </row>
    <row r="647" spans="1:6">
      <c r="A647" s="300"/>
      <c r="B647" s="370" t="s">
        <v>865</v>
      </c>
      <c r="C647" s="296">
        <v>2</v>
      </c>
      <c r="D647" s="295" t="s">
        <v>36</v>
      </c>
      <c r="E647" s="372"/>
      <c r="F647" s="328"/>
    </row>
    <row r="648" spans="1:6">
      <c r="A648" s="308"/>
      <c r="B648" s="306"/>
      <c r="C648" s="295"/>
      <c r="D648" s="295"/>
      <c r="E648" s="327"/>
      <c r="F648" s="349"/>
    </row>
    <row r="649" spans="1:6" ht="14.1">
      <c r="A649" s="300"/>
      <c r="B649" s="371" t="s">
        <v>1777</v>
      </c>
      <c r="C649" s="296"/>
      <c r="D649" s="295"/>
      <c r="E649" s="372"/>
      <c r="F649" s="328"/>
    </row>
    <row r="650" spans="1:6">
      <c r="A650" s="373"/>
      <c r="B650" s="370"/>
      <c r="C650" s="296"/>
      <c r="D650" s="302"/>
      <c r="E650" s="372"/>
      <c r="F650" s="329"/>
    </row>
    <row r="651" spans="1:6">
      <c r="A651" s="300" t="s">
        <v>10</v>
      </c>
      <c r="B651" s="374" t="s">
        <v>649</v>
      </c>
      <c r="C651" s="296"/>
      <c r="D651" s="295"/>
      <c r="E651" s="372"/>
      <c r="F651" s="328"/>
    </row>
    <row r="652" spans="1:6">
      <c r="A652" s="300"/>
      <c r="B652" s="370" t="s">
        <v>865</v>
      </c>
      <c r="C652" s="296">
        <v>3</v>
      </c>
      <c r="D652" s="295" t="s">
        <v>36</v>
      </c>
      <c r="E652" s="372"/>
      <c r="F652" s="328"/>
    </row>
    <row r="653" spans="1:6">
      <c r="A653" s="308"/>
      <c r="B653" s="306"/>
      <c r="C653" s="295"/>
      <c r="D653" s="295"/>
      <c r="E653" s="327"/>
      <c r="F653" s="349"/>
    </row>
    <row r="654" spans="1:6" ht="14.1">
      <c r="A654" s="300"/>
      <c r="B654" s="371" t="s">
        <v>1778</v>
      </c>
      <c r="C654" s="296"/>
      <c r="D654" s="295"/>
      <c r="E654" s="372"/>
      <c r="F654" s="328"/>
    </row>
    <row r="655" spans="1:6">
      <c r="A655" s="373"/>
      <c r="B655" s="370"/>
      <c r="C655" s="296"/>
      <c r="D655" s="302"/>
      <c r="E655" s="372"/>
      <c r="F655" s="329"/>
    </row>
    <row r="656" spans="1:6">
      <c r="A656" s="300" t="s">
        <v>14</v>
      </c>
      <c r="B656" s="374" t="s">
        <v>648</v>
      </c>
      <c r="C656" s="296"/>
      <c r="D656" s="295"/>
      <c r="E656" s="372"/>
      <c r="F656" s="328"/>
    </row>
    <row r="657" spans="1:6">
      <c r="A657" s="300"/>
      <c r="B657" s="370" t="s">
        <v>652</v>
      </c>
      <c r="C657" s="296">
        <v>4</v>
      </c>
      <c r="D657" s="295" t="s">
        <v>36</v>
      </c>
      <c r="E657" s="372"/>
      <c r="F657" s="328"/>
    </row>
    <row r="658" spans="1:6">
      <c r="A658" s="300"/>
      <c r="B658" s="370"/>
      <c r="C658" s="296"/>
      <c r="D658" s="295"/>
      <c r="E658" s="372"/>
      <c r="F658" s="328"/>
    </row>
    <row r="659" spans="1:6" ht="14.1">
      <c r="A659" s="300"/>
      <c r="B659" s="371" t="s">
        <v>1779</v>
      </c>
      <c r="C659" s="296"/>
      <c r="D659" s="295"/>
      <c r="E659" s="372"/>
      <c r="F659" s="328"/>
    </row>
    <row r="660" spans="1:6">
      <c r="A660" s="373"/>
      <c r="B660" s="370"/>
      <c r="C660" s="296"/>
      <c r="D660" s="302"/>
      <c r="E660" s="372"/>
      <c r="F660" s="329"/>
    </row>
    <row r="661" spans="1:6">
      <c r="A661" s="300" t="s">
        <v>16</v>
      </c>
      <c r="B661" s="374" t="s">
        <v>648</v>
      </c>
      <c r="C661" s="296"/>
      <c r="D661" s="295"/>
      <c r="E661" s="372"/>
      <c r="F661" s="328"/>
    </row>
    <row r="662" spans="1:6">
      <c r="A662" s="300"/>
      <c r="B662" s="370" t="s">
        <v>652</v>
      </c>
      <c r="C662" s="296">
        <v>4</v>
      </c>
      <c r="D662" s="295" t="s">
        <v>36</v>
      </c>
      <c r="E662" s="372"/>
      <c r="F662" s="328"/>
    </row>
    <row r="663" spans="1:6">
      <c r="A663" s="300"/>
      <c r="B663" s="306"/>
      <c r="C663" s="295"/>
      <c r="D663" s="295"/>
      <c r="E663" s="327"/>
      <c r="F663" s="349"/>
    </row>
    <row r="664" spans="1:6" ht="14.1">
      <c r="A664" s="300"/>
      <c r="B664" s="371" t="s">
        <v>1780</v>
      </c>
      <c r="C664" s="296"/>
      <c r="D664" s="295"/>
      <c r="E664" s="327"/>
      <c r="F664" s="349"/>
    </row>
    <row r="665" spans="1:6">
      <c r="A665" s="373"/>
      <c r="B665" s="370"/>
      <c r="C665" s="296"/>
      <c r="D665" s="302"/>
      <c r="E665" s="372"/>
      <c r="F665" s="329"/>
    </row>
    <row r="666" spans="1:6">
      <c r="A666" s="300" t="s">
        <v>24</v>
      </c>
      <c r="B666" s="374" t="s">
        <v>648</v>
      </c>
      <c r="C666" s="296"/>
      <c r="D666" s="295"/>
      <c r="E666" s="372"/>
      <c r="F666" s="328"/>
    </row>
    <row r="667" spans="1:6">
      <c r="A667" s="300"/>
      <c r="B667" s="370" t="s">
        <v>652</v>
      </c>
      <c r="C667" s="296">
        <v>2</v>
      </c>
      <c r="D667" s="295" t="s">
        <v>36</v>
      </c>
      <c r="E667" s="372"/>
      <c r="F667" s="328"/>
    </row>
    <row r="668" spans="1:6">
      <c r="A668" s="308"/>
      <c r="B668" s="374"/>
      <c r="C668" s="296"/>
      <c r="D668" s="295"/>
      <c r="E668" s="327"/>
      <c r="F668" s="328"/>
    </row>
    <row r="669" spans="1:6" ht="14.1">
      <c r="A669" s="308"/>
      <c r="B669" s="371" t="s">
        <v>1781</v>
      </c>
      <c r="C669" s="296"/>
      <c r="D669" s="295"/>
      <c r="E669" s="327"/>
      <c r="F669" s="349"/>
    </row>
    <row r="670" spans="1:6">
      <c r="A670" s="308"/>
      <c r="B670" s="296"/>
      <c r="C670" s="296"/>
      <c r="D670" s="295"/>
      <c r="E670" s="327"/>
      <c r="F670" s="349"/>
    </row>
    <row r="671" spans="1:6">
      <c r="A671" s="308" t="s">
        <v>31</v>
      </c>
      <c r="B671" s="374" t="s">
        <v>648</v>
      </c>
      <c r="C671" s="296"/>
      <c r="D671" s="295"/>
      <c r="E671" s="327"/>
      <c r="F671" s="349"/>
    </row>
    <row r="672" spans="1:6">
      <c r="A672" s="308"/>
      <c r="B672" s="370" t="s">
        <v>819</v>
      </c>
      <c r="C672" s="296">
        <v>2</v>
      </c>
      <c r="D672" s="295" t="s">
        <v>36</v>
      </c>
      <c r="E672" s="327"/>
      <c r="F672" s="328"/>
    </row>
    <row r="673" spans="1:6">
      <c r="A673" s="308"/>
      <c r="B673" s="370" t="s">
        <v>44</v>
      </c>
      <c r="C673" s="296"/>
      <c r="D673" s="295"/>
      <c r="E673" s="327"/>
      <c r="F673" s="349"/>
    </row>
    <row r="674" spans="1:6" ht="14.1">
      <c r="A674" s="308"/>
      <c r="B674" s="371" t="s">
        <v>1782</v>
      </c>
      <c r="C674" s="296"/>
      <c r="D674" s="295"/>
      <c r="E674" s="327"/>
      <c r="F674" s="349"/>
    </row>
    <row r="675" spans="1:6">
      <c r="A675" s="308"/>
      <c r="B675" s="296"/>
      <c r="C675" s="296"/>
      <c r="D675" s="295"/>
      <c r="E675" s="327"/>
      <c r="F675" s="349"/>
    </row>
    <row r="676" spans="1:6">
      <c r="A676" s="308" t="s">
        <v>34</v>
      </c>
      <c r="B676" s="374" t="s">
        <v>648</v>
      </c>
      <c r="C676" s="296"/>
      <c r="D676" s="295"/>
      <c r="E676" s="327"/>
      <c r="F676" s="349"/>
    </row>
    <row r="677" spans="1:6">
      <c r="A677" s="308"/>
      <c r="B677" s="370" t="s">
        <v>652</v>
      </c>
      <c r="C677" s="296">
        <v>2</v>
      </c>
      <c r="D677" s="295" t="s">
        <v>36</v>
      </c>
      <c r="E677" s="327"/>
      <c r="F677" s="349"/>
    </row>
    <row r="678" spans="1:6">
      <c r="A678" s="308"/>
      <c r="B678" s="370"/>
      <c r="C678" s="296"/>
      <c r="D678" s="295"/>
      <c r="E678" s="327"/>
      <c r="F678" s="349"/>
    </row>
    <row r="679" spans="1:6" ht="14.1">
      <c r="A679" s="308"/>
      <c r="B679" s="371" t="s">
        <v>1783</v>
      </c>
      <c r="C679" s="296"/>
      <c r="D679" s="295"/>
      <c r="E679" s="327"/>
      <c r="F679" s="349"/>
    </row>
    <row r="680" spans="1:6" ht="14.1">
      <c r="A680" s="308"/>
      <c r="B680" s="317"/>
      <c r="C680" s="295"/>
      <c r="D680" s="295"/>
      <c r="E680" s="327"/>
      <c r="F680" s="349"/>
    </row>
    <row r="681" spans="1:6">
      <c r="A681" s="308" t="s">
        <v>35</v>
      </c>
      <c r="B681" s="370" t="s">
        <v>650</v>
      </c>
      <c r="C681" s="296"/>
      <c r="D681" s="295"/>
      <c r="E681" s="327"/>
      <c r="F681" s="349"/>
    </row>
    <row r="682" spans="1:6">
      <c r="A682" s="308"/>
      <c r="B682" s="370" t="s">
        <v>825</v>
      </c>
      <c r="C682" s="296">
        <v>1</v>
      </c>
      <c r="D682" s="295" t="s">
        <v>36</v>
      </c>
      <c r="E682" s="327"/>
      <c r="F682" s="328"/>
    </row>
    <row r="683" spans="1:6">
      <c r="A683" s="308"/>
      <c r="B683" s="306"/>
      <c r="C683" s="295"/>
      <c r="D683" s="295"/>
      <c r="E683" s="327"/>
      <c r="F683" s="349"/>
    </row>
    <row r="684" spans="1:6">
      <c r="A684" s="308"/>
      <c r="B684" s="370"/>
      <c r="C684" s="295"/>
      <c r="D684" s="295"/>
      <c r="E684" s="327"/>
      <c r="F684" s="349"/>
    </row>
    <row r="685" spans="1:6">
      <c r="A685" s="308"/>
      <c r="B685" s="370"/>
      <c r="C685" s="295"/>
      <c r="D685" s="295"/>
      <c r="E685" s="327"/>
      <c r="F685" s="349"/>
    </row>
    <row r="686" spans="1:6">
      <c r="A686" s="308"/>
      <c r="B686" s="370"/>
      <c r="C686" s="296"/>
      <c r="D686" s="295"/>
      <c r="E686" s="327"/>
      <c r="F686" s="349"/>
    </row>
    <row r="687" spans="1:6">
      <c r="A687" s="308"/>
      <c r="B687" s="370"/>
      <c r="C687" s="296"/>
      <c r="D687" s="295"/>
      <c r="E687" s="327"/>
      <c r="F687" s="349"/>
    </row>
    <row r="688" spans="1:6">
      <c r="A688" s="308"/>
      <c r="B688" s="370"/>
      <c r="C688" s="391"/>
      <c r="D688" s="295"/>
      <c r="E688" s="327"/>
      <c r="F688" s="349"/>
    </row>
    <row r="689" spans="1:6">
      <c r="A689" s="305"/>
      <c r="B689" s="309"/>
      <c r="C689" s="336"/>
      <c r="D689" s="336"/>
      <c r="E689" s="337"/>
      <c r="F689" s="326"/>
    </row>
    <row r="690" spans="1:6">
      <c r="A690" s="303" t="s">
        <v>1</v>
      </c>
      <c r="B690" s="310" t="s">
        <v>17</v>
      </c>
      <c r="C690" s="324"/>
      <c r="D690" s="324"/>
      <c r="E690" s="338" t="s">
        <v>18</v>
      </c>
      <c r="F690" s="339"/>
    </row>
    <row r="691" spans="1:6">
      <c r="A691" s="300"/>
      <c r="B691" s="302" t="s">
        <v>1</v>
      </c>
      <c r="C691" s="295"/>
      <c r="D691" s="295"/>
      <c r="E691" s="352"/>
      <c r="F691" s="349"/>
    </row>
    <row r="692" spans="1:6" ht="14.1" thickBot="1">
      <c r="A692" s="318"/>
      <c r="B692" s="311" t="s">
        <v>913</v>
      </c>
      <c r="C692" s="389">
        <f>5.1</f>
        <v>5.0999999999999996</v>
      </c>
      <c r="D692" s="340"/>
      <c r="E692" s="341" t="s">
        <v>1</v>
      </c>
      <c r="F692" s="342"/>
    </row>
    <row r="693" spans="1:6" ht="14.1">
      <c r="A693" s="312"/>
      <c r="B693" s="313"/>
      <c r="C693" s="320"/>
      <c r="D693" s="320"/>
      <c r="E693" s="365"/>
      <c r="F693" s="366"/>
    </row>
    <row r="694" spans="1:6" ht="14.1">
      <c r="A694" s="300"/>
      <c r="B694" s="302"/>
      <c r="C694" s="295"/>
      <c r="D694" s="295"/>
      <c r="E694" s="353" t="s">
        <v>94</v>
      </c>
      <c r="F694" s="344"/>
    </row>
    <row r="695" spans="1:6" ht="14.1">
      <c r="A695" s="303"/>
      <c r="B695" s="304"/>
      <c r="C695" s="324"/>
      <c r="D695" s="324"/>
      <c r="E695" s="367"/>
      <c r="F695" s="368"/>
    </row>
    <row r="696" spans="1:6">
      <c r="A696" s="300"/>
      <c r="B696" s="370"/>
      <c r="C696" s="296"/>
      <c r="D696" s="295"/>
      <c r="E696" s="372"/>
      <c r="F696" s="328"/>
    </row>
    <row r="697" spans="1:6" ht="14.1">
      <c r="A697" s="300"/>
      <c r="B697" s="371" t="s">
        <v>878</v>
      </c>
      <c r="C697" s="296"/>
      <c r="D697" s="295"/>
      <c r="E697" s="372"/>
      <c r="F697" s="328"/>
    </row>
    <row r="698" spans="1:6">
      <c r="A698" s="308"/>
      <c r="B698" s="370"/>
      <c r="C698" s="296"/>
      <c r="D698" s="295"/>
      <c r="E698" s="327"/>
      <c r="F698" s="349"/>
    </row>
    <row r="699" spans="1:6" ht="14.1">
      <c r="A699" s="308"/>
      <c r="B699" s="371" t="s">
        <v>1784</v>
      </c>
      <c r="C699" s="296"/>
      <c r="D699" s="295"/>
      <c r="E699" s="327"/>
      <c r="F699" s="349"/>
    </row>
    <row r="700" spans="1:6" ht="14.1">
      <c r="A700" s="308"/>
      <c r="B700" s="317"/>
      <c r="C700" s="295"/>
      <c r="D700" s="295"/>
      <c r="E700" s="327"/>
      <c r="F700" s="349"/>
    </row>
    <row r="701" spans="1:6">
      <c r="A701" s="308" t="s">
        <v>2</v>
      </c>
      <c r="B701" s="370" t="s">
        <v>650</v>
      </c>
      <c r="C701" s="296"/>
      <c r="D701" s="295"/>
      <c r="E701" s="327"/>
      <c r="F701" s="349"/>
    </row>
    <row r="702" spans="1:6">
      <c r="A702" s="308"/>
      <c r="B702" s="370" t="s">
        <v>825</v>
      </c>
      <c r="C702" s="296">
        <v>1</v>
      </c>
      <c r="D702" s="295" t="s">
        <v>36</v>
      </c>
      <c r="E702" s="327"/>
      <c r="F702" s="349"/>
    </row>
    <row r="703" spans="1:6">
      <c r="A703" s="308"/>
      <c r="B703" s="370"/>
      <c r="C703" s="296"/>
      <c r="D703" s="295"/>
      <c r="E703" s="327"/>
      <c r="F703" s="349"/>
    </row>
    <row r="704" spans="1:6" ht="14.1">
      <c r="A704" s="308"/>
      <c r="B704" s="371" t="s">
        <v>1785</v>
      </c>
      <c r="C704" s="296"/>
      <c r="D704" s="295"/>
      <c r="E704" s="327"/>
      <c r="F704" s="349"/>
    </row>
    <row r="705" spans="1:6" ht="14.1">
      <c r="A705" s="308"/>
      <c r="B705" s="317"/>
      <c r="C705" s="295"/>
      <c r="D705" s="295"/>
      <c r="E705" s="327"/>
      <c r="F705" s="349"/>
    </row>
    <row r="706" spans="1:6">
      <c r="A706" s="308" t="s">
        <v>6</v>
      </c>
      <c r="B706" s="306" t="s">
        <v>650</v>
      </c>
      <c r="C706" s="295"/>
      <c r="D706" s="295"/>
      <c r="E706" s="327"/>
      <c r="F706" s="349"/>
    </row>
    <row r="707" spans="1:6">
      <c r="A707" s="308"/>
      <c r="B707" s="370" t="s">
        <v>825</v>
      </c>
      <c r="C707" s="296">
        <v>1</v>
      </c>
      <c r="D707" s="295" t="s">
        <v>36</v>
      </c>
      <c r="E707" s="327"/>
      <c r="F707" s="369"/>
    </row>
    <row r="708" spans="1:6">
      <c r="A708" s="308"/>
      <c r="B708" s="370"/>
      <c r="C708" s="296"/>
      <c r="D708" s="295"/>
      <c r="E708" s="327"/>
      <c r="F708" s="328"/>
    </row>
    <row r="709" spans="1:6" ht="14.1">
      <c r="A709" s="308"/>
      <c r="B709" s="371" t="s">
        <v>879</v>
      </c>
      <c r="C709" s="296"/>
      <c r="D709" s="295"/>
      <c r="E709" s="327"/>
      <c r="F709" s="349"/>
    </row>
    <row r="710" spans="1:6">
      <c r="A710" s="308"/>
      <c r="B710" s="370"/>
      <c r="C710" s="296"/>
      <c r="D710" s="295"/>
      <c r="E710" s="327"/>
      <c r="F710" s="349"/>
    </row>
    <row r="711" spans="1:6" ht="14.1">
      <c r="A711" s="308"/>
      <c r="B711" s="371" t="s">
        <v>1786</v>
      </c>
      <c r="C711" s="296"/>
      <c r="D711" s="295"/>
      <c r="E711" s="327"/>
      <c r="F711" s="349"/>
    </row>
    <row r="712" spans="1:6" ht="14.1">
      <c r="A712" s="308"/>
      <c r="B712" s="317"/>
      <c r="C712" s="295"/>
      <c r="D712" s="295"/>
      <c r="E712" s="327"/>
      <c r="F712" s="349"/>
    </row>
    <row r="713" spans="1:6">
      <c r="A713" s="308" t="s">
        <v>7</v>
      </c>
      <c r="B713" s="306" t="s">
        <v>650</v>
      </c>
      <c r="C713" s="295"/>
      <c r="D713" s="295"/>
      <c r="E713" s="327"/>
      <c r="F713" s="349"/>
    </row>
    <row r="714" spans="1:6">
      <c r="A714" s="308"/>
      <c r="B714" s="306" t="s">
        <v>866</v>
      </c>
      <c r="C714" s="296">
        <v>1</v>
      </c>
      <c r="D714" s="295" t="s">
        <v>36</v>
      </c>
      <c r="E714" s="327"/>
      <c r="F714" s="349"/>
    </row>
    <row r="715" spans="1:6">
      <c r="A715" s="308"/>
      <c r="B715" s="370"/>
      <c r="C715" s="296"/>
      <c r="D715" s="295"/>
      <c r="E715" s="327"/>
      <c r="F715" s="349"/>
    </row>
    <row r="716" spans="1:6" ht="14.1">
      <c r="A716" s="308"/>
      <c r="B716" s="371" t="s">
        <v>1787</v>
      </c>
      <c r="C716" s="296"/>
      <c r="D716" s="295"/>
      <c r="E716" s="327"/>
      <c r="F716" s="349"/>
    </row>
    <row r="717" spans="1:6" ht="14.1">
      <c r="A717" s="308"/>
      <c r="B717" s="317"/>
      <c r="C717" s="295"/>
      <c r="D717" s="295"/>
      <c r="E717" s="327"/>
      <c r="F717" s="349"/>
    </row>
    <row r="718" spans="1:6">
      <c r="A718" s="308" t="s">
        <v>8</v>
      </c>
      <c r="B718" s="306" t="s">
        <v>650</v>
      </c>
      <c r="C718" s="295"/>
      <c r="D718" s="295"/>
      <c r="E718" s="327"/>
      <c r="F718" s="349"/>
    </row>
    <row r="719" spans="1:6">
      <c r="A719" s="308"/>
      <c r="B719" s="306" t="s">
        <v>866</v>
      </c>
      <c r="C719" s="296">
        <v>1</v>
      </c>
      <c r="D719" s="295" t="s">
        <v>36</v>
      </c>
      <c r="E719" s="327"/>
      <c r="F719" s="369"/>
    </row>
    <row r="720" spans="1:6">
      <c r="A720" s="308"/>
      <c r="B720" s="370"/>
      <c r="C720" s="296"/>
      <c r="D720" s="295"/>
      <c r="E720" s="327"/>
      <c r="F720" s="369"/>
    </row>
    <row r="721" spans="1:6" ht="14.1">
      <c r="A721" s="308"/>
      <c r="B721" s="371" t="s">
        <v>1788</v>
      </c>
      <c r="C721" s="296"/>
      <c r="D721" s="295"/>
      <c r="E721" s="327"/>
      <c r="F721" s="349"/>
    </row>
    <row r="722" spans="1:6" ht="14.1">
      <c r="A722" s="308"/>
      <c r="B722" s="317"/>
      <c r="C722" s="295"/>
      <c r="D722" s="295"/>
      <c r="E722" s="327"/>
      <c r="F722" s="349"/>
    </row>
    <row r="723" spans="1:6">
      <c r="A723" s="308" t="s">
        <v>10</v>
      </c>
      <c r="B723" s="306" t="s">
        <v>650</v>
      </c>
      <c r="C723" s="295"/>
      <c r="D723" s="295"/>
      <c r="E723" s="327"/>
      <c r="F723" s="349"/>
    </row>
    <row r="724" spans="1:6">
      <c r="A724" s="308"/>
      <c r="B724" s="306" t="s">
        <v>866</v>
      </c>
      <c r="C724" s="296">
        <v>1</v>
      </c>
      <c r="D724" s="295" t="s">
        <v>36</v>
      </c>
      <c r="E724" s="327"/>
      <c r="F724" s="369"/>
    </row>
    <row r="725" spans="1:6">
      <c r="A725" s="330"/>
      <c r="B725" s="331"/>
      <c r="C725" s="332"/>
      <c r="D725" s="332"/>
      <c r="E725" s="333"/>
      <c r="F725" s="357"/>
    </row>
    <row r="726" spans="1:6" ht="14.1">
      <c r="A726" s="308"/>
      <c r="B726" s="371" t="s">
        <v>1757</v>
      </c>
      <c r="C726" s="296"/>
      <c r="D726" s="295"/>
      <c r="E726" s="327"/>
      <c r="F726" s="349"/>
    </row>
    <row r="727" spans="1:6" ht="14.1">
      <c r="A727" s="308"/>
      <c r="B727" s="317"/>
      <c r="C727" s="295"/>
      <c r="D727" s="295"/>
      <c r="E727" s="327"/>
      <c r="F727" s="349"/>
    </row>
    <row r="728" spans="1:6">
      <c r="A728" s="308" t="s">
        <v>14</v>
      </c>
      <c r="B728" s="306" t="s">
        <v>650</v>
      </c>
      <c r="C728" s="295"/>
      <c r="D728" s="295"/>
      <c r="E728" s="327"/>
      <c r="F728" s="349"/>
    </row>
    <row r="729" spans="1:6">
      <c r="A729" s="308"/>
      <c r="B729" s="306" t="s">
        <v>866</v>
      </c>
      <c r="C729" s="296">
        <v>1</v>
      </c>
      <c r="D729" s="295" t="s">
        <v>36</v>
      </c>
      <c r="E729" s="327"/>
      <c r="F729" s="369"/>
    </row>
    <row r="730" spans="1:6">
      <c r="A730" s="308"/>
      <c r="B730" s="370"/>
      <c r="C730" s="296"/>
      <c r="D730" s="295"/>
      <c r="E730" s="327"/>
      <c r="F730" s="349"/>
    </row>
    <row r="731" spans="1:6" ht="14.1">
      <c r="A731" s="308"/>
      <c r="B731" s="371" t="s">
        <v>1789</v>
      </c>
      <c r="C731" s="296"/>
      <c r="D731" s="295"/>
      <c r="E731" s="327"/>
      <c r="F731" s="349"/>
    </row>
    <row r="732" spans="1:6" ht="14.1">
      <c r="A732" s="308"/>
      <c r="B732" s="371"/>
      <c r="C732" s="296"/>
      <c r="D732" s="295"/>
      <c r="E732" s="327"/>
      <c r="F732" s="349"/>
    </row>
    <row r="733" spans="1:6">
      <c r="A733" s="308" t="s">
        <v>16</v>
      </c>
      <c r="B733" s="306" t="s">
        <v>650</v>
      </c>
      <c r="C733" s="295"/>
      <c r="D733" s="295"/>
      <c r="E733" s="327"/>
      <c r="F733" s="349"/>
    </row>
    <row r="734" spans="1:6">
      <c r="A734" s="308"/>
      <c r="B734" s="306" t="s">
        <v>866</v>
      </c>
      <c r="C734" s="296">
        <v>1</v>
      </c>
      <c r="D734" s="295" t="s">
        <v>36</v>
      </c>
      <c r="E734" s="327"/>
      <c r="F734" s="369"/>
    </row>
    <row r="735" spans="1:6">
      <c r="A735" s="308"/>
      <c r="B735" s="306"/>
      <c r="C735" s="295"/>
      <c r="D735" s="295"/>
      <c r="E735" s="327"/>
      <c r="F735" s="349"/>
    </row>
    <row r="736" spans="1:6" ht="14.1">
      <c r="A736" s="308"/>
      <c r="B736" s="317" t="s">
        <v>1790</v>
      </c>
      <c r="C736" s="295"/>
      <c r="D736" s="295"/>
      <c r="E736" s="327"/>
      <c r="F736" s="349"/>
    </row>
    <row r="737" spans="1:6" ht="14.1">
      <c r="A737" s="308"/>
      <c r="B737" s="317"/>
      <c r="C737" s="295"/>
      <c r="D737" s="295"/>
      <c r="E737" s="327"/>
      <c r="F737" s="349"/>
    </row>
    <row r="738" spans="1:6">
      <c r="A738" s="308" t="s">
        <v>24</v>
      </c>
      <c r="B738" s="306" t="s">
        <v>650</v>
      </c>
      <c r="C738" s="295"/>
      <c r="D738" s="295"/>
      <c r="E738" s="327"/>
      <c r="F738" s="349"/>
    </row>
    <row r="739" spans="1:6">
      <c r="A739" s="308"/>
      <c r="B739" s="370" t="s">
        <v>833</v>
      </c>
      <c r="C739" s="295">
        <v>1</v>
      </c>
      <c r="D739" s="295" t="s">
        <v>36</v>
      </c>
      <c r="E739" s="327"/>
      <c r="F739" s="369"/>
    </row>
    <row r="740" spans="1:6">
      <c r="A740" s="308"/>
      <c r="B740" s="306"/>
      <c r="C740" s="295"/>
      <c r="D740" s="295"/>
      <c r="E740" s="327"/>
      <c r="F740" s="349"/>
    </row>
    <row r="741" spans="1:6" ht="14.1">
      <c r="A741" s="308"/>
      <c r="B741" s="371" t="s">
        <v>1791</v>
      </c>
      <c r="C741" s="296"/>
      <c r="D741" s="295"/>
      <c r="E741" s="327"/>
      <c r="F741" s="349"/>
    </row>
    <row r="742" spans="1:6" ht="14.1">
      <c r="A742" s="308"/>
      <c r="B742" s="317"/>
      <c r="C742" s="295"/>
      <c r="D742" s="295"/>
      <c r="E742" s="327"/>
      <c r="F742" s="349"/>
    </row>
    <row r="743" spans="1:6">
      <c r="A743" s="308" t="s">
        <v>31</v>
      </c>
      <c r="B743" s="306" t="s">
        <v>650</v>
      </c>
      <c r="C743" s="295"/>
      <c r="D743" s="295"/>
      <c r="E743" s="327"/>
      <c r="F743" s="349"/>
    </row>
    <row r="744" spans="1:6">
      <c r="A744" s="308"/>
      <c r="B744" s="306" t="s">
        <v>866</v>
      </c>
      <c r="C744" s="296">
        <v>1</v>
      </c>
      <c r="D744" s="295" t="s">
        <v>36</v>
      </c>
      <c r="E744" s="327"/>
      <c r="F744" s="369"/>
    </row>
    <row r="745" spans="1:6">
      <c r="A745" s="330"/>
      <c r="B745" s="306"/>
      <c r="C745" s="296"/>
      <c r="D745" s="295"/>
      <c r="E745" s="333"/>
      <c r="F745" s="357"/>
    </row>
    <row r="746" spans="1:6" ht="14.1">
      <c r="A746" s="384"/>
      <c r="B746" s="371" t="s">
        <v>1792</v>
      </c>
      <c r="C746" s="296"/>
      <c r="D746" s="295"/>
      <c r="E746" s="372"/>
      <c r="F746" s="335"/>
    </row>
    <row r="747" spans="1:6" ht="14.1">
      <c r="A747" s="384"/>
      <c r="B747" s="317"/>
      <c r="C747" s="295"/>
      <c r="D747" s="295"/>
      <c r="E747" s="372"/>
      <c r="F747" s="335"/>
    </row>
    <row r="748" spans="1:6">
      <c r="A748" s="384" t="s">
        <v>34</v>
      </c>
      <c r="B748" s="306" t="s">
        <v>650</v>
      </c>
      <c r="C748" s="295"/>
      <c r="D748" s="295"/>
      <c r="E748" s="372"/>
      <c r="F748" s="335"/>
    </row>
    <row r="749" spans="1:6">
      <c r="A749" s="384"/>
      <c r="B749" s="306" t="s">
        <v>866</v>
      </c>
      <c r="C749" s="296">
        <v>1</v>
      </c>
      <c r="D749" s="295" t="s">
        <v>36</v>
      </c>
      <c r="E749" s="372"/>
      <c r="F749" s="335"/>
    </row>
    <row r="750" spans="1:6">
      <c r="A750" s="384"/>
      <c r="B750" s="370"/>
      <c r="C750" s="296"/>
      <c r="D750" s="295"/>
      <c r="E750" s="385"/>
      <c r="F750" s="335"/>
    </row>
    <row r="751" spans="1:6" ht="14.1">
      <c r="A751" s="384"/>
      <c r="B751" s="371" t="s">
        <v>1793</v>
      </c>
      <c r="C751" s="296"/>
      <c r="D751" s="295"/>
      <c r="E751" s="372"/>
      <c r="F751" s="335"/>
    </row>
    <row r="752" spans="1:6" ht="14.1">
      <c r="A752" s="384"/>
      <c r="B752" s="317"/>
      <c r="C752" s="295"/>
      <c r="D752" s="295"/>
      <c r="E752" s="372"/>
      <c r="F752" s="335"/>
    </row>
    <row r="753" spans="1:6">
      <c r="A753" s="384" t="s">
        <v>35</v>
      </c>
      <c r="B753" s="306" t="s">
        <v>650</v>
      </c>
      <c r="C753" s="295"/>
      <c r="D753" s="295"/>
      <c r="E753" s="372"/>
      <c r="F753" s="335"/>
    </row>
    <row r="754" spans="1:6">
      <c r="A754" s="384"/>
      <c r="B754" s="306" t="s">
        <v>866</v>
      </c>
      <c r="C754" s="296">
        <v>1</v>
      </c>
      <c r="D754" s="295" t="s">
        <v>36</v>
      </c>
      <c r="E754" s="372"/>
      <c r="F754" s="335"/>
    </row>
    <row r="755" spans="1:6">
      <c r="A755" s="384"/>
      <c r="B755" s="370"/>
      <c r="C755" s="296"/>
      <c r="D755" s="295"/>
      <c r="E755" s="385"/>
      <c r="F755" s="335"/>
    </row>
    <row r="756" spans="1:6">
      <c r="A756" s="384"/>
      <c r="B756" s="370"/>
      <c r="C756" s="296"/>
      <c r="D756" s="295"/>
      <c r="E756" s="385"/>
      <c r="F756" s="335"/>
    </row>
    <row r="757" spans="1:6">
      <c r="A757" s="384"/>
      <c r="B757" s="370"/>
      <c r="C757" s="296"/>
      <c r="D757" s="295"/>
      <c r="E757" s="385"/>
      <c r="F757" s="335"/>
    </row>
    <row r="758" spans="1:6">
      <c r="A758" s="305"/>
      <c r="B758" s="309"/>
      <c r="C758" s="336"/>
      <c r="D758" s="336"/>
      <c r="E758" s="337"/>
      <c r="F758" s="326"/>
    </row>
    <row r="759" spans="1:6">
      <c r="A759" s="303" t="s">
        <v>1</v>
      </c>
      <c r="B759" s="310" t="s">
        <v>17</v>
      </c>
      <c r="C759" s="324"/>
      <c r="D759" s="324"/>
      <c r="E759" s="338" t="s">
        <v>18</v>
      </c>
      <c r="F759" s="339"/>
    </row>
    <row r="760" spans="1:6">
      <c r="A760" s="300"/>
      <c r="B760" s="302" t="s">
        <v>1</v>
      </c>
      <c r="C760" s="295"/>
      <c r="D760" s="295"/>
      <c r="E760" s="352"/>
      <c r="F760" s="349"/>
    </row>
    <row r="761" spans="1:6" ht="14.1" thickBot="1">
      <c r="A761" s="318"/>
      <c r="B761" s="311" t="s">
        <v>913</v>
      </c>
      <c r="C761" s="389">
        <f>C692+0.01</f>
        <v>5.1099999999999994</v>
      </c>
      <c r="D761" s="340"/>
      <c r="E761" s="341" t="s">
        <v>1</v>
      </c>
      <c r="F761" s="342"/>
    </row>
    <row r="762" spans="1:6" ht="14.1">
      <c r="A762" s="312"/>
      <c r="B762" s="313"/>
      <c r="C762" s="320"/>
      <c r="D762" s="320"/>
      <c r="E762" s="365"/>
      <c r="F762" s="366"/>
    </row>
    <row r="763" spans="1:6" ht="14.4" thickBot="1">
      <c r="A763" s="318"/>
      <c r="B763" s="398"/>
      <c r="C763" s="340"/>
      <c r="D763" s="340"/>
      <c r="E763" s="399" t="s">
        <v>94</v>
      </c>
      <c r="F763" s="400"/>
    </row>
    <row r="764" spans="1:6" ht="14.1">
      <c r="A764" s="303"/>
      <c r="B764" s="304"/>
      <c r="C764" s="324"/>
      <c r="D764" s="324"/>
      <c r="E764" s="367"/>
      <c r="F764" s="368"/>
    </row>
    <row r="765" spans="1:6">
      <c r="A765" s="384"/>
      <c r="B765" s="370"/>
      <c r="C765" s="296"/>
      <c r="D765" s="295"/>
      <c r="E765" s="385"/>
      <c r="F765" s="335"/>
    </row>
    <row r="766" spans="1:6" ht="14.1">
      <c r="A766" s="384"/>
      <c r="B766" s="371" t="s">
        <v>879</v>
      </c>
      <c r="C766" s="296"/>
      <c r="D766" s="295"/>
      <c r="E766" s="385"/>
      <c r="F766" s="335"/>
    </row>
    <row r="767" spans="1:6">
      <c r="A767" s="384"/>
      <c r="B767" s="370"/>
      <c r="C767" s="296"/>
      <c r="D767" s="295"/>
      <c r="E767" s="385"/>
      <c r="F767" s="335"/>
    </row>
    <row r="768" spans="1:6" ht="14.1">
      <c r="A768" s="384"/>
      <c r="B768" s="371" t="s">
        <v>1794</v>
      </c>
      <c r="C768" s="296"/>
      <c r="D768" s="295"/>
      <c r="E768" s="385"/>
      <c r="F768" s="335"/>
    </row>
    <row r="769" spans="1:6" ht="14.1">
      <c r="A769" s="384"/>
      <c r="B769" s="317"/>
      <c r="C769" s="295"/>
      <c r="D769" s="295"/>
      <c r="E769" s="385"/>
      <c r="F769" s="335"/>
    </row>
    <row r="770" spans="1:6">
      <c r="A770" s="384" t="s">
        <v>2</v>
      </c>
      <c r="B770" s="306" t="s">
        <v>650</v>
      </c>
      <c r="C770" s="295"/>
      <c r="D770" s="295"/>
      <c r="E770" s="385"/>
      <c r="F770" s="335"/>
    </row>
    <row r="771" spans="1:6">
      <c r="A771" s="384"/>
      <c r="B771" s="306" t="s">
        <v>866</v>
      </c>
      <c r="C771" s="296">
        <v>1</v>
      </c>
      <c r="D771" s="295" t="s">
        <v>36</v>
      </c>
      <c r="E771" s="385"/>
      <c r="F771" s="335"/>
    </row>
    <row r="772" spans="1:6">
      <c r="A772" s="384"/>
      <c r="B772" s="306"/>
      <c r="C772" s="296"/>
      <c r="D772" s="295"/>
      <c r="E772" s="385"/>
      <c r="F772" s="335"/>
    </row>
    <row r="773" spans="1:6" ht="14.1">
      <c r="A773" s="384"/>
      <c r="B773" s="371" t="s">
        <v>1795</v>
      </c>
      <c r="C773" s="296"/>
      <c r="D773" s="295"/>
      <c r="E773" s="385"/>
      <c r="F773" s="335"/>
    </row>
    <row r="774" spans="1:6" ht="14.1">
      <c r="A774" s="384"/>
      <c r="B774" s="317"/>
      <c r="C774" s="295"/>
      <c r="D774" s="295"/>
      <c r="E774" s="385"/>
      <c r="F774" s="335"/>
    </row>
    <row r="775" spans="1:6">
      <c r="A775" s="384" t="s">
        <v>6</v>
      </c>
      <c r="B775" s="306" t="s">
        <v>650</v>
      </c>
      <c r="C775" s="295"/>
      <c r="D775" s="295"/>
      <c r="E775" s="385"/>
      <c r="F775" s="335"/>
    </row>
    <row r="776" spans="1:6">
      <c r="A776" s="384"/>
      <c r="B776" s="306" t="s">
        <v>866</v>
      </c>
      <c r="C776" s="296">
        <v>1</v>
      </c>
      <c r="D776" s="295" t="s">
        <v>36</v>
      </c>
      <c r="E776" s="385"/>
      <c r="F776" s="335"/>
    </row>
    <row r="777" spans="1:6">
      <c r="A777" s="384"/>
      <c r="B777" s="370"/>
      <c r="C777" s="296"/>
      <c r="D777" s="295"/>
      <c r="E777" s="385"/>
      <c r="F777" s="335"/>
    </row>
    <row r="778" spans="1:6" ht="14.1">
      <c r="A778" s="384"/>
      <c r="B778" s="371" t="s">
        <v>1796</v>
      </c>
      <c r="C778" s="296"/>
      <c r="D778" s="295"/>
      <c r="E778" s="385"/>
      <c r="F778" s="335"/>
    </row>
    <row r="779" spans="1:6" ht="14.1">
      <c r="A779" s="384"/>
      <c r="B779" s="317"/>
      <c r="C779" s="295"/>
      <c r="D779" s="295"/>
      <c r="E779" s="385"/>
      <c r="F779" s="335"/>
    </row>
    <row r="780" spans="1:6">
      <c r="A780" s="384" t="s">
        <v>7</v>
      </c>
      <c r="B780" s="306" t="s">
        <v>650</v>
      </c>
      <c r="C780" s="295"/>
      <c r="D780" s="295"/>
      <c r="E780" s="385"/>
      <c r="F780" s="335"/>
    </row>
    <row r="781" spans="1:6">
      <c r="A781" s="384"/>
      <c r="B781" s="306" t="s">
        <v>866</v>
      </c>
      <c r="C781" s="296">
        <v>1</v>
      </c>
      <c r="D781" s="295" t="s">
        <v>36</v>
      </c>
      <c r="E781" s="385"/>
      <c r="F781" s="335"/>
    </row>
    <row r="782" spans="1:6">
      <c r="A782" s="384"/>
      <c r="B782" s="370"/>
      <c r="C782" s="296"/>
      <c r="D782" s="295"/>
      <c r="E782" s="385"/>
      <c r="F782" s="335"/>
    </row>
    <row r="783" spans="1:6" ht="14.1">
      <c r="A783" s="300"/>
      <c r="B783" s="371" t="s">
        <v>992</v>
      </c>
      <c r="C783" s="296"/>
      <c r="D783" s="295"/>
      <c r="E783" s="372"/>
      <c r="F783" s="328"/>
    </row>
    <row r="784" spans="1:6">
      <c r="A784" s="384"/>
      <c r="B784" s="370"/>
      <c r="C784" s="296"/>
      <c r="D784" s="295"/>
      <c r="E784" s="385"/>
      <c r="F784" s="335"/>
    </row>
    <row r="785" spans="1:6" ht="14.1">
      <c r="A785" s="300"/>
      <c r="B785" s="371" t="s">
        <v>1797</v>
      </c>
      <c r="C785" s="296"/>
      <c r="D785" s="295"/>
      <c r="E785" s="372"/>
      <c r="F785" s="328"/>
    </row>
    <row r="786" spans="1:6">
      <c r="A786" s="373"/>
      <c r="B786" s="370"/>
      <c r="C786" s="296"/>
      <c r="D786" s="302"/>
      <c r="E786" s="372"/>
      <c r="F786" s="329"/>
    </row>
    <row r="787" spans="1:6">
      <c r="A787" s="300" t="s">
        <v>8</v>
      </c>
      <c r="B787" s="374" t="s">
        <v>651</v>
      </c>
      <c r="C787" s="296"/>
      <c r="D787" s="295"/>
      <c r="E787" s="372"/>
      <c r="F787" s="328"/>
    </row>
    <row r="788" spans="1:6">
      <c r="A788" s="300"/>
      <c r="B788" s="370" t="s">
        <v>867</v>
      </c>
      <c r="C788" s="296">
        <v>3</v>
      </c>
      <c r="D788" s="295" t="s">
        <v>36</v>
      </c>
      <c r="E788" s="372"/>
      <c r="F788" s="328"/>
    </row>
    <row r="789" spans="1:6">
      <c r="A789" s="308"/>
      <c r="B789" s="306"/>
      <c r="C789" s="295"/>
      <c r="D789" s="295"/>
      <c r="E789" s="327"/>
      <c r="F789" s="349"/>
    </row>
    <row r="790" spans="1:6" ht="14.1">
      <c r="A790" s="300"/>
      <c r="B790" s="371" t="s">
        <v>1798</v>
      </c>
      <c r="C790" s="296"/>
      <c r="D790" s="295"/>
      <c r="E790" s="372"/>
      <c r="F790" s="328"/>
    </row>
    <row r="791" spans="1:6">
      <c r="A791" s="373"/>
      <c r="B791" s="370"/>
      <c r="C791" s="296"/>
      <c r="D791" s="302"/>
      <c r="E791" s="372"/>
      <c r="F791" s="329"/>
    </row>
    <row r="792" spans="1:6">
      <c r="A792" s="300" t="s">
        <v>10</v>
      </c>
      <c r="B792" s="374" t="s">
        <v>651</v>
      </c>
      <c r="C792" s="296"/>
      <c r="D792" s="295"/>
      <c r="E792" s="372"/>
      <c r="F792" s="328"/>
    </row>
    <row r="793" spans="1:6">
      <c r="A793" s="300"/>
      <c r="B793" s="370" t="s">
        <v>867</v>
      </c>
      <c r="C793" s="296">
        <v>4</v>
      </c>
      <c r="D793" s="295" t="s">
        <v>36</v>
      </c>
      <c r="E793" s="372"/>
      <c r="F793" s="328"/>
    </row>
    <row r="794" spans="1:6">
      <c r="A794" s="308"/>
      <c r="B794" s="316"/>
      <c r="C794" s="295"/>
      <c r="D794" s="295"/>
      <c r="E794" s="327"/>
      <c r="F794" s="349"/>
    </row>
    <row r="795" spans="1:6" ht="14.1">
      <c r="A795" s="300"/>
      <c r="B795" s="371" t="s">
        <v>1799</v>
      </c>
      <c r="C795" s="296"/>
      <c r="D795" s="295"/>
      <c r="E795" s="372"/>
      <c r="F795" s="328"/>
    </row>
    <row r="796" spans="1:6">
      <c r="A796" s="373"/>
      <c r="B796" s="370"/>
      <c r="C796" s="296"/>
      <c r="D796" s="302"/>
      <c r="E796" s="372"/>
      <c r="F796" s="329"/>
    </row>
    <row r="797" spans="1:6">
      <c r="A797" s="300" t="s">
        <v>14</v>
      </c>
      <c r="B797" s="374" t="s">
        <v>651</v>
      </c>
      <c r="C797" s="296"/>
      <c r="D797" s="295"/>
      <c r="E797" s="372"/>
      <c r="F797" s="328"/>
    </row>
    <row r="798" spans="1:6">
      <c r="A798" s="300"/>
      <c r="B798" s="370" t="s">
        <v>867</v>
      </c>
      <c r="C798" s="296">
        <v>3</v>
      </c>
      <c r="D798" s="295" t="s">
        <v>36</v>
      </c>
      <c r="E798" s="372"/>
      <c r="F798" s="328"/>
    </row>
    <row r="799" spans="1:6">
      <c r="A799" s="308"/>
      <c r="B799" s="306"/>
      <c r="C799" s="295"/>
      <c r="D799" s="295"/>
      <c r="E799" s="327"/>
      <c r="F799" s="328"/>
    </row>
    <row r="800" spans="1:6" ht="14.1">
      <c r="A800" s="300"/>
      <c r="B800" s="371" t="s">
        <v>1800</v>
      </c>
      <c r="C800" s="296"/>
      <c r="D800" s="295"/>
      <c r="E800" s="372"/>
      <c r="F800" s="328"/>
    </row>
    <row r="801" spans="1:6">
      <c r="A801" s="373"/>
      <c r="B801" s="370"/>
      <c r="C801" s="296"/>
      <c r="D801" s="302"/>
      <c r="E801" s="372"/>
      <c r="F801" s="329"/>
    </row>
    <row r="802" spans="1:6">
      <c r="A802" s="300" t="s">
        <v>16</v>
      </c>
      <c r="B802" s="374" t="s">
        <v>651</v>
      </c>
      <c r="C802" s="296"/>
      <c r="D802" s="295"/>
      <c r="E802" s="372"/>
      <c r="F802" s="328"/>
    </row>
    <row r="803" spans="1:6">
      <c r="A803" s="300"/>
      <c r="B803" s="370" t="s">
        <v>867</v>
      </c>
      <c r="C803" s="296">
        <v>2</v>
      </c>
      <c r="D803" s="295" t="s">
        <v>36</v>
      </c>
      <c r="E803" s="372"/>
      <c r="F803" s="328"/>
    </row>
    <row r="804" spans="1:6">
      <c r="A804" s="308"/>
      <c r="B804" s="306"/>
      <c r="C804" s="295"/>
      <c r="D804" s="295"/>
      <c r="E804" s="327"/>
      <c r="F804" s="349"/>
    </row>
    <row r="805" spans="1:6" ht="14.1">
      <c r="A805" s="300"/>
      <c r="B805" s="371" t="s">
        <v>1801</v>
      </c>
      <c r="C805" s="296"/>
      <c r="D805" s="295"/>
      <c r="E805" s="372"/>
      <c r="F805" s="328"/>
    </row>
    <row r="806" spans="1:6">
      <c r="A806" s="373"/>
      <c r="B806" s="370"/>
      <c r="C806" s="296"/>
      <c r="D806" s="302"/>
      <c r="E806" s="372"/>
      <c r="F806" s="329"/>
    </row>
    <row r="807" spans="1:6">
      <c r="A807" s="300" t="s">
        <v>24</v>
      </c>
      <c r="B807" s="374" t="s">
        <v>651</v>
      </c>
      <c r="C807" s="296"/>
      <c r="D807" s="295"/>
      <c r="E807" s="372"/>
      <c r="F807" s="328"/>
    </row>
    <row r="808" spans="1:6">
      <c r="A808" s="300"/>
      <c r="B808" s="370" t="s">
        <v>868</v>
      </c>
      <c r="C808" s="296">
        <v>2</v>
      </c>
      <c r="D808" s="295" t="s">
        <v>36</v>
      </c>
      <c r="E808" s="372"/>
      <c r="F808" s="328"/>
    </row>
    <row r="809" spans="1:6">
      <c r="A809" s="330"/>
      <c r="B809" s="331"/>
      <c r="C809" s="332"/>
      <c r="D809" s="332"/>
      <c r="E809" s="333"/>
      <c r="F809" s="335"/>
    </row>
    <row r="810" spans="1:6" ht="14.1">
      <c r="A810" s="300"/>
      <c r="B810" s="371" t="s">
        <v>1802</v>
      </c>
      <c r="C810" s="296"/>
      <c r="D810" s="295"/>
      <c r="E810" s="372"/>
      <c r="F810" s="328"/>
    </row>
    <row r="811" spans="1:6">
      <c r="A811" s="373"/>
      <c r="B811" s="370"/>
      <c r="C811" s="296"/>
      <c r="D811" s="302"/>
      <c r="E811" s="372"/>
      <c r="F811" s="329"/>
    </row>
    <row r="812" spans="1:6">
      <c r="A812" s="300" t="s">
        <v>31</v>
      </c>
      <c r="B812" s="374" t="s">
        <v>651</v>
      </c>
      <c r="C812" s="296"/>
      <c r="D812" s="295"/>
      <c r="E812" s="372"/>
      <c r="F812" s="328"/>
    </row>
    <row r="813" spans="1:6">
      <c r="A813" s="300"/>
      <c r="B813" s="370" t="s">
        <v>868</v>
      </c>
      <c r="C813" s="296">
        <v>3</v>
      </c>
      <c r="D813" s="295" t="s">
        <v>36</v>
      </c>
      <c r="E813" s="372"/>
      <c r="F813" s="328"/>
    </row>
    <row r="814" spans="1:6">
      <c r="A814" s="330"/>
      <c r="B814" s="331"/>
      <c r="C814" s="332"/>
      <c r="D814" s="332"/>
      <c r="E814" s="333"/>
      <c r="F814" s="359"/>
    </row>
    <row r="815" spans="1:6" ht="14.1">
      <c r="A815" s="300"/>
      <c r="B815" s="371" t="s">
        <v>1803</v>
      </c>
      <c r="C815" s="296"/>
      <c r="D815" s="295"/>
      <c r="E815" s="372"/>
      <c r="F815" s="328"/>
    </row>
    <row r="816" spans="1:6">
      <c r="A816" s="373"/>
      <c r="B816" s="370"/>
      <c r="C816" s="296"/>
      <c r="D816" s="302"/>
      <c r="E816" s="372"/>
      <c r="F816" s="329"/>
    </row>
    <row r="817" spans="1:6">
      <c r="A817" s="300" t="s">
        <v>34</v>
      </c>
      <c r="B817" s="374" t="s">
        <v>651</v>
      </c>
      <c r="C817" s="296"/>
      <c r="D817" s="295"/>
      <c r="E817" s="372"/>
      <c r="F817" s="328"/>
    </row>
    <row r="818" spans="1:6">
      <c r="A818" s="300"/>
      <c r="B818" s="370" t="s">
        <v>867</v>
      </c>
      <c r="C818" s="296">
        <v>4</v>
      </c>
      <c r="D818" s="295" t="s">
        <v>36</v>
      </c>
      <c r="E818" s="372"/>
      <c r="F818" s="328"/>
    </row>
    <row r="819" spans="1:6">
      <c r="A819" s="330"/>
      <c r="B819" s="386"/>
      <c r="C819" s="392"/>
      <c r="D819" s="332"/>
      <c r="E819" s="385"/>
      <c r="F819" s="359"/>
    </row>
    <row r="820" spans="1:6" ht="14.1">
      <c r="A820" s="384"/>
      <c r="B820" s="371" t="s">
        <v>1804</v>
      </c>
      <c r="C820" s="296"/>
      <c r="D820" s="295"/>
      <c r="E820" s="385"/>
      <c r="F820" s="359"/>
    </row>
    <row r="821" spans="1:6">
      <c r="A821" s="384"/>
      <c r="B821" s="370"/>
      <c r="C821" s="296"/>
      <c r="D821" s="302"/>
      <c r="E821" s="385"/>
      <c r="F821" s="359"/>
    </row>
    <row r="822" spans="1:6">
      <c r="A822" s="384" t="s">
        <v>35</v>
      </c>
      <c r="B822" s="374" t="s">
        <v>651</v>
      </c>
      <c r="C822" s="296"/>
      <c r="D822" s="295"/>
      <c r="E822" s="385"/>
      <c r="F822" s="359"/>
    </row>
    <row r="823" spans="1:6">
      <c r="A823" s="384"/>
      <c r="B823" s="370" t="s">
        <v>867</v>
      </c>
      <c r="C823" s="296">
        <v>4</v>
      </c>
      <c r="D823" s="295" t="s">
        <v>36</v>
      </c>
      <c r="E823" s="385"/>
      <c r="F823" s="359"/>
    </row>
    <row r="824" spans="1:6">
      <c r="A824" s="384"/>
      <c r="B824" s="386"/>
      <c r="C824" s="392"/>
      <c r="D824" s="332"/>
      <c r="E824" s="385"/>
      <c r="F824" s="359"/>
    </row>
    <row r="825" spans="1:6">
      <c r="A825" s="384"/>
      <c r="B825" s="386"/>
      <c r="C825" s="392"/>
      <c r="D825" s="332"/>
      <c r="E825" s="385"/>
      <c r="F825" s="359"/>
    </row>
    <row r="826" spans="1:6">
      <c r="A826" s="384"/>
      <c r="B826" s="386"/>
      <c r="C826" s="392"/>
      <c r="D826" s="332"/>
      <c r="E826" s="385"/>
      <c r="F826" s="359"/>
    </row>
    <row r="827" spans="1:6">
      <c r="A827" s="305"/>
      <c r="B827" s="309"/>
      <c r="C827" s="336"/>
      <c r="D827" s="336"/>
      <c r="E827" s="337"/>
      <c r="F827" s="326"/>
    </row>
    <row r="828" spans="1:6">
      <c r="A828" s="303" t="s">
        <v>1</v>
      </c>
      <c r="B828" s="310" t="s">
        <v>17</v>
      </c>
      <c r="C828" s="324"/>
      <c r="D828" s="324"/>
      <c r="E828" s="338" t="s">
        <v>18</v>
      </c>
      <c r="F828" s="339"/>
    </row>
    <row r="829" spans="1:6">
      <c r="A829" s="300"/>
      <c r="B829" s="302" t="s">
        <v>1</v>
      </c>
      <c r="C829" s="295"/>
      <c r="D829" s="295"/>
      <c r="E829" s="352"/>
      <c r="F829" s="349"/>
    </row>
    <row r="830" spans="1:6" ht="14.1" thickBot="1">
      <c r="A830" s="318"/>
      <c r="B830" s="311" t="s">
        <v>913</v>
      </c>
      <c r="C830" s="389">
        <f>C761+0.01</f>
        <v>5.1199999999999992</v>
      </c>
      <c r="D830" s="340"/>
      <c r="E830" s="341" t="s">
        <v>1</v>
      </c>
      <c r="F830" s="342"/>
    </row>
    <row r="831" spans="1:6" ht="14.1">
      <c r="A831" s="312"/>
      <c r="B831" s="313"/>
      <c r="C831" s="320"/>
      <c r="D831" s="320"/>
      <c r="E831" s="365"/>
      <c r="F831" s="366"/>
    </row>
    <row r="832" spans="1:6" ht="14.1">
      <c r="A832" s="300"/>
      <c r="B832" s="302"/>
      <c r="C832" s="295"/>
      <c r="D832" s="295"/>
      <c r="E832" s="353" t="s">
        <v>94</v>
      </c>
      <c r="F832" s="344"/>
    </row>
    <row r="833" spans="1:6" ht="14.1">
      <c r="A833" s="303"/>
      <c r="B833" s="304"/>
      <c r="C833" s="324"/>
      <c r="D833" s="324"/>
      <c r="E833" s="367"/>
      <c r="F833" s="368"/>
    </row>
    <row r="834" spans="1:6">
      <c r="A834" s="384"/>
      <c r="B834" s="370"/>
      <c r="C834" s="296"/>
      <c r="D834" s="295"/>
      <c r="E834" s="385"/>
      <c r="F834" s="335"/>
    </row>
    <row r="835" spans="1:6" ht="14.1">
      <c r="A835" s="384"/>
      <c r="B835" s="371" t="s">
        <v>992</v>
      </c>
      <c r="C835" s="296"/>
      <c r="D835" s="295"/>
      <c r="E835" s="385"/>
      <c r="F835" s="335"/>
    </row>
    <row r="836" spans="1:6">
      <c r="A836" s="384"/>
      <c r="B836" s="386"/>
      <c r="C836" s="392"/>
      <c r="D836" s="332"/>
      <c r="E836" s="385"/>
      <c r="F836" s="359"/>
    </row>
    <row r="837" spans="1:6" ht="14.1">
      <c r="A837" s="384"/>
      <c r="B837" s="371" t="s">
        <v>1805</v>
      </c>
      <c r="C837" s="296"/>
      <c r="D837" s="295"/>
      <c r="E837" s="385"/>
      <c r="F837" s="359"/>
    </row>
    <row r="838" spans="1:6">
      <c r="A838" s="384"/>
      <c r="B838" s="370"/>
      <c r="C838" s="296"/>
      <c r="D838" s="302"/>
      <c r="E838" s="385"/>
      <c r="F838" s="359"/>
    </row>
    <row r="839" spans="1:6">
      <c r="A839" s="384" t="s">
        <v>2</v>
      </c>
      <c r="B839" s="374" t="s">
        <v>651</v>
      </c>
      <c r="C839" s="296"/>
      <c r="D839" s="295"/>
      <c r="E839" s="385"/>
      <c r="F839" s="359"/>
    </row>
    <row r="840" spans="1:6">
      <c r="A840" s="384"/>
      <c r="B840" s="370" t="s">
        <v>867</v>
      </c>
      <c r="C840" s="296">
        <v>2</v>
      </c>
      <c r="D840" s="295" t="s">
        <v>36</v>
      </c>
      <c r="E840" s="385"/>
      <c r="F840" s="359"/>
    </row>
    <row r="841" spans="1:6">
      <c r="A841" s="384"/>
      <c r="B841" s="386"/>
      <c r="C841" s="392"/>
      <c r="D841" s="332"/>
      <c r="E841" s="385"/>
      <c r="F841" s="359"/>
    </row>
    <row r="842" spans="1:6" ht="14.1">
      <c r="A842" s="308"/>
      <c r="B842" s="307" t="s">
        <v>653</v>
      </c>
      <c r="C842" s="295"/>
      <c r="D842" s="295"/>
      <c r="E842" s="327"/>
      <c r="F842" s="349"/>
    </row>
    <row r="843" spans="1:6">
      <c r="A843" s="308"/>
      <c r="B843" s="306"/>
      <c r="C843" s="295"/>
      <c r="D843" s="295"/>
      <c r="E843" s="327"/>
      <c r="F843" s="349"/>
    </row>
    <row r="844" spans="1:6" ht="14.1">
      <c r="A844" s="308"/>
      <c r="B844" s="317" t="s">
        <v>816</v>
      </c>
      <c r="C844" s="295"/>
      <c r="D844" s="295"/>
      <c r="E844" s="327"/>
      <c r="F844" s="349"/>
    </row>
    <row r="845" spans="1:6">
      <c r="A845" s="308"/>
      <c r="B845" s="306"/>
      <c r="C845" s="295"/>
      <c r="D845" s="295"/>
      <c r="E845" s="327"/>
      <c r="F845" s="349"/>
    </row>
    <row r="846" spans="1:6" ht="14.1">
      <c r="A846" s="308"/>
      <c r="B846" s="317" t="s">
        <v>654</v>
      </c>
      <c r="C846" s="295"/>
      <c r="D846" s="295"/>
      <c r="E846" s="327"/>
      <c r="F846" s="349"/>
    </row>
    <row r="847" spans="1:6">
      <c r="A847" s="308"/>
      <c r="B847" s="316"/>
      <c r="C847" s="295"/>
      <c r="D847" s="295"/>
      <c r="E847" s="327"/>
      <c r="F847" s="349"/>
    </row>
    <row r="848" spans="1:6">
      <c r="A848" s="308" t="s">
        <v>6</v>
      </c>
      <c r="B848" s="306" t="s">
        <v>869</v>
      </c>
      <c r="C848" s="295"/>
      <c r="D848" s="295"/>
      <c r="E848" s="327"/>
      <c r="F848" s="349"/>
    </row>
    <row r="849" spans="1:6">
      <c r="A849" s="308"/>
      <c r="B849" s="306" t="s">
        <v>870</v>
      </c>
      <c r="C849" s="295">
        <v>1</v>
      </c>
      <c r="D849" s="295" t="s">
        <v>36</v>
      </c>
      <c r="E849" s="327"/>
      <c r="F849" s="328"/>
    </row>
    <row r="850" spans="1:6">
      <c r="A850" s="308"/>
      <c r="B850" s="306"/>
      <c r="C850" s="295"/>
      <c r="D850" s="295"/>
      <c r="E850" s="327"/>
      <c r="F850" s="328"/>
    </row>
    <row r="851" spans="1:6" ht="14.1">
      <c r="A851" s="308"/>
      <c r="B851" s="317" t="s">
        <v>655</v>
      </c>
      <c r="C851" s="295"/>
      <c r="D851" s="295"/>
      <c r="E851" s="327"/>
      <c r="F851" s="349"/>
    </row>
    <row r="852" spans="1:6">
      <c r="A852" s="308"/>
      <c r="B852" s="316"/>
      <c r="C852" s="295"/>
      <c r="D852" s="295"/>
      <c r="E852" s="327"/>
      <c r="F852" s="349"/>
    </row>
    <row r="853" spans="1:6">
      <c r="A853" s="308" t="s">
        <v>7</v>
      </c>
      <c r="B853" s="306" t="s">
        <v>847</v>
      </c>
      <c r="C853" s="295"/>
      <c r="D853" s="295"/>
      <c r="E853" s="327"/>
      <c r="F853" s="349"/>
    </row>
    <row r="854" spans="1:6">
      <c r="A854" s="308"/>
      <c r="B854" s="306" t="s">
        <v>870</v>
      </c>
      <c r="C854" s="295">
        <v>1</v>
      </c>
      <c r="D854" s="295" t="s">
        <v>36</v>
      </c>
      <c r="E854" s="327"/>
      <c r="F854" s="328"/>
    </row>
    <row r="855" spans="1:6">
      <c r="A855" s="308"/>
      <c r="B855" s="306"/>
      <c r="C855" s="295"/>
      <c r="D855" s="295"/>
      <c r="E855" s="327"/>
      <c r="F855" s="349"/>
    </row>
    <row r="856" spans="1:6" ht="14.1">
      <c r="A856" s="308"/>
      <c r="B856" s="317" t="s">
        <v>656</v>
      </c>
      <c r="C856" s="295"/>
      <c r="D856" s="295"/>
      <c r="E856" s="327"/>
      <c r="F856" s="349"/>
    </row>
    <row r="857" spans="1:6">
      <c r="A857" s="308"/>
      <c r="B857" s="316"/>
      <c r="C857" s="295"/>
      <c r="D857" s="295"/>
      <c r="E857" s="327"/>
      <c r="F857" s="349"/>
    </row>
    <row r="858" spans="1:6">
      <c r="A858" s="308" t="s">
        <v>8</v>
      </c>
      <c r="B858" s="306" t="s">
        <v>847</v>
      </c>
      <c r="C858" s="295"/>
      <c r="D858" s="295"/>
      <c r="E858" s="327"/>
      <c r="F858" s="349"/>
    </row>
    <row r="859" spans="1:6">
      <c r="A859" s="308"/>
      <c r="B859" s="306" t="s">
        <v>870</v>
      </c>
      <c r="C859" s="295">
        <v>1</v>
      </c>
      <c r="D859" s="295" t="s">
        <v>36</v>
      </c>
      <c r="E859" s="327"/>
      <c r="F859" s="328"/>
    </row>
    <row r="860" spans="1:6">
      <c r="A860" s="308"/>
      <c r="B860" s="306"/>
      <c r="C860" s="295"/>
      <c r="D860" s="295"/>
      <c r="E860" s="327"/>
      <c r="F860" s="328"/>
    </row>
    <row r="861" spans="1:6" ht="14.1">
      <c r="A861" s="308"/>
      <c r="B861" s="317" t="s">
        <v>657</v>
      </c>
      <c r="C861" s="295"/>
      <c r="D861" s="295"/>
      <c r="E861" s="327"/>
      <c r="F861" s="349"/>
    </row>
    <row r="862" spans="1:6">
      <c r="A862" s="308"/>
      <c r="B862" s="316"/>
      <c r="C862" s="295"/>
      <c r="D862" s="295"/>
      <c r="E862" s="327"/>
      <c r="F862" s="349"/>
    </row>
    <row r="863" spans="1:6">
      <c r="A863" s="308" t="s">
        <v>10</v>
      </c>
      <c r="B863" s="306" t="s">
        <v>847</v>
      </c>
      <c r="C863" s="295"/>
      <c r="D863" s="295"/>
      <c r="E863" s="327"/>
      <c r="F863" s="349"/>
    </row>
    <row r="864" spans="1:6">
      <c r="A864" s="308"/>
      <c r="B864" s="306" t="s">
        <v>871</v>
      </c>
      <c r="C864" s="295">
        <v>1</v>
      </c>
      <c r="D864" s="295" t="s">
        <v>36</v>
      </c>
      <c r="E864" s="327"/>
      <c r="F864" s="328"/>
    </row>
    <row r="865" spans="1:6">
      <c r="A865" s="308"/>
      <c r="B865" s="306"/>
      <c r="C865" s="295"/>
      <c r="D865" s="295"/>
      <c r="E865" s="327"/>
      <c r="F865" s="328"/>
    </row>
    <row r="866" spans="1:6" ht="14.1">
      <c r="A866" s="308"/>
      <c r="B866" s="317" t="s">
        <v>658</v>
      </c>
      <c r="C866" s="295"/>
      <c r="D866" s="295"/>
      <c r="E866" s="327"/>
      <c r="F866" s="349"/>
    </row>
    <row r="867" spans="1:6">
      <c r="A867" s="308"/>
      <c r="B867" s="306"/>
      <c r="C867" s="295"/>
      <c r="D867" s="295"/>
      <c r="E867" s="327"/>
      <c r="F867" s="349"/>
    </row>
    <row r="868" spans="1:6">
      <c r="A868" s="308" t="s">
        <v>14</v>
      </c>
      <c r="B868" s="306" t="s">
        <v>847</v>
      </c>
      <c r="C868" s="295"/>
      <c r="D868" s="295"/>
      <c r="E868" s="327"/>
      <c r="F868" s="349"/>
    </row>
    <row r="869" spans="1:6">
      <c r="A869" s="308"/>
      <c r="B869" s="306" t="s">
        <v>871</v>
      </c>
      <c r="C869" s="295">
        <v>1</v>
      </c>
      <c r="D869" s="295" t="s">
        <v>36</v>
      </c>
      <c r="E869" s="327"/>
      <c r="F869" s="328"/>
    </row>
    <row r="870" spans="1:6">
      <c r="A870" s="308"/>
      <c r="B870" s="306"/>
      <c r="C870" s="295"/>
      <c r="D870" s="295"/>
      <c r="E870" s="327"/>
      <c r="F870" s="349"/>
    </row>
    <row r="871" spans="1:6" ht="14.1">
      <c r="A871" s="308"/>
      <c r="B871" s="317" t="s">
        <v>659</v>
      </c>
      <c r="C871" s="295"/>
      <c r="D871" s="295"/>
      <c r="E871" s="327"/>
      <c r="F871" s="349"/>
    </row>
    <row r="872" spans="1:6">
      <c r="A872" s="300"/>
      <c r="B872" s="306"/>
      <c r="C872" s="295"/>
      <c r="D872" s="295"/>
      <c r="E872" s="327"/>
      <c r="F872" s="349"/>
    </row>
    <row r="873" spans="1:6">
      <c r="A873" s="308" t="s">
        <v>16</v>
      </c>
      <c r="B873" s="306" t="s">
        <v>847</v>
      </c>
      <c r="C873" s="295"/>
      <c r="D873" s="295"/>
      <c r="E873" s="327"/>
      <c r="F873" s="349"/>
    </row>
    <row r="874" spans="1:6">
      <c r="A874" s="308"/>
      <c r="B874" s="306" t="s">
        <v>871</v>
      </c>
      <c r="C874" s="295">
        <v>1</v>
      </c>
      <c r="D874" s="295" t="s">
        <v>36</v>
      </c>
      <c r="E874" s="327"/>
      <c r="F874" s="328"/>
    </row>
    <row r="875" spans="1:6" ht="14.1">
      <c r="A875" s="308"/>
      <c r="B875" s="317"/>
      <c r="C875" s="295"/>
      <c r="D875" s="295"/>
      <c r="E875" s="327"/>
      <c r="F875" s="349"/>
    </row>
    <row r="876" spans="1:6" ht="14.1">
      <c r="A876" s="308"/>
      <c r="B876" s="317" t="s">
        <v>1007</v>
      </c>
      <c r="C876" s="295"/>
      <c r="D876" s="295"/>
      <c r="E876" s="327"/>
      <c r="F876" s="349"/>
    </row>
    <row r="877" spans="1:6">
      <c r="A877" s="308"/>
      <c r="B877" s="316"/>
      <c r="C877" s="295"/>
      <c r="D877" s="295"/>
      <c r="E877" s="327"/>
      <c r="F877" s="349"/>
    </row>
    <row r="878" spans="1:6">
      <c r="A878" s="308" t="s">
        <v>24</v>
      </c>
      <c r="B878" s="306" t="s">
        <v>847</v>
      </c>
      <c r="C878" s="295"/>
      <c r="D878" s="295"/>
      <c r="E878" s="327"/>
      <c r="F878" s="349"/>
    </row>
    <row r="879" spans="1:6">
      <c r="A879" s="308"/>
      <c r="B879" s="306" t="s">
        <v>871</v>
      </c>
      <c r="C879" s="295">
        <v>1</v>
      </c>
      <c r="D879" s="295" t="s">
        <v>36</v>
      </c>
      <c r="E879" s="327"/>
      <c r="F879" s="328"/>
    </row>
    <row r="880" spans="1:6" ht="14.1">
      <c r="A880" s="308"/>
      <c r="B880" s="317"/>
      <c r="C880" s="295"/>
      <c r="D880" s="295"/>
      <c r="E880" s="327"/>
      <c r="F880" s="349"/>
    </row>
    <row r="881" spans="1:6" ht="14.1">
      <c r="A881" s="308"/>
      <c r="B881" s="317" t="s">
        <v>1008</v>
      </c>
      <c r="C881" s="295"/>
      <c r="D881" s="295"/>
      <c r="E881" s="327"/>
      <c r="F881" s="349"/>
    </row>
    <row r="882" spans="1:6">
      <c r="A882" s="308"/>
      <c r="B882" s="316"/>
      <c r="C882" s="295"/>
      <c r="D882" s="295"/>
      <c r="E882" s="327"/>
      <c r="F882" s="349"/>
    </row>
    <row r="883" spans="1:6">
      <c r="A883" s="308" t="s">
        <v>31</v>
      </c>
      <c r="B883" s="306" t="s">
        <v>847</v>
      </c>
      <c r="C883" s="295"/>
      <c r="D883" s="295"/>
      <c r="E883" s="327"/>
      <c r="F883" s="349"/>
    </row>
    <row r="884" spans="1:6">
      <c r="A884" s="308"/>
      <c r="B884" s="306" t="s">
        <v>871</v>
      </c>
      <c r="C884" s="295">
        <v>1</v>
      </c>
      <c r="D884" s="295" t="s">
        <v>36</v>
      </c>
      <c r="E884" s="327"/>
      <c r="F884" s="328"/>
    </row>
    <row r="885" spans="1:6" ht="14.1">
      <c r="A885" s="308"/>
      <c r="B885" s="317"/>
      <c r="C885" s="295"/>
      <c r="D885" s="295"/>
      <c r="E885" s="327"/>
      <c r="F885" s="349"/>
    </row>
    <row r="886" spans="1:6" ht="14.1">
      <c r="A886" s="308"/>
      <c r="B886" s="317" t="s">
        <v>1009</v>
      </c>
      <c r="C886" s="295"/>
      <c r="D886" s="295"/>
      <c r="E886" s="327"/>
      <c r="F886" s="349"/>
    </row>
    <row r="887" spans="1:6">
      <c r="A887" s="308"/>
      <c r="B887" s="316"/>
      <c r="C887" s="295"/>
      <c r="D887" s="295"/>
      <c r="E887" s="327"/>
      <c r="F887" s="349"/>
    </row>
    <row r="888" spans="1:6">
      <c r="A888" s="308" t="s">
        <v>34</v>
      </c>
      <c r="B888" s="306" t="s">
        <v>847</v>
      </c>
      <c r="C888" s="295"/>
      <c r="D888" s="295"/>
      <c r="E888" s="327"/>
      <c r="F888" s="349"/>
    </row>
    <row r="889" spans="1:6">
      <c r="A889" s="308"/>
      <c r="B889" s="306" t="s">
        <v>871</v>
      </c>
      <c r="C889" s="295">
        <v>1</v>
      </c>
      <c r="D889" s="295" t="s">
        <v>36</v>
      </c>
      <c r="E889" s="327"/>
      <c r="F889" s="328"/>
    </row>
    <row r="890" spans="1:6">
      <c r="A890" s="308"/>
      <c r="B890" s="306"/>
      <c r="C890" s="295"/>
      <c r="D890" s="295"/>
      <c r="E890" s="327"/>
      <c r="F890" s="328"/>
    </row>
    <row r="891" spans="1:6" ht="14.1">
      <c r="A891" s="308"/>
      <c r="B891" s="317" t="s">
        <v>1010</v>
      </c>
      <c r="C891" s="295"/>
      <c r="D891" s="295"/>
      <c r="E891" s="327"/>
      <c r="F891" s="349"/>
    </row>
    <row r="892" spans="1:6">
      <c r="A892" s="308"/>
      <c r="B892" s="316"/>
      <c r="C892" s="295"/>
      <c r="D892" s="295"/>
      <c r="E892" s="327"/>
      <c r="F892" s="349"/>
    </row>
    <row r="893" spans="1:6">
      <c r="A893" s="308" t="s">
        <v>35</v>
      </c>
      <c r="B893" s="306" t="s">
        <v>847</v>
      </c>
      <c r="C893" s="295"/>
      <c r="D893" s="295"/>
      <c r="E893" s="327"/>
      <c r="F893" s="349"/>
    </row>
    <row r="894" spans="1:6">
      <c r="A894" s="308"/>
      <c r="B894" s="306" t="s">
        <v>871</v>
      </c>
      <c r="C894" s="295">
        <v>1</v>
      </c>
      <c r="D894" s="295" t="s">
        <v>36</v>
      </c>
      <c r="E894" s="327"/>
      <c r="F894" s="328"/>
    </row>
    <row r="895" spans="1:6" ht="14.1">
      <c r="A895" s="308"/>
      <c r="B895" s="317"/>
      <c r="C895" s="295"/>
      <c r="D895" s="295"/>
      <c r="E895" s="327"/>
      <c r="F895" s="349"/>
    </row>
    <row r="896" spans="1:6">
      <c r="A896" s="305"/>
      <c r="B896" s="309"/>
      <c r="C896" s="336"/>
      <c r="D896" s="336"/>
      <c r="E896" s="337"/>
      <c r="F896" s="326"/>
    </row>
    <row r="897" spans="1:6">
      <c r="A897" s="303" t="s">
        <v>1</v>
      </c>
      <c r="B897" s="310" t="s">
        <v>17</v>
      </c>
      <c r="C897" s="324"/>
      <c r="D897" s="324"/>
      <c r="E897" s="338" t="s">
        <v>18</v>
      </c>
      <c r="F897" s="339"/>
    </row>
    <row r="898" spans="1:6">
      <c r="A898" s="300"/>
      <c r="B898" s="302" t="s">
        <v>1</v>
      </c>
      <c r="C898" s="295"/>
      <c r="D898" s="295"/>
      <c r="E898" s="352"/>
      <c r="F898" s="349"/>
    </row>
    <row r="899" spans="1:6" ht="14.1" thickBot="1">
      <c r="A899" s="318"/>
      <c r="B899" s="311" t="s">
        <v>913</v>
      </c>
      <c r="C899" s="389">
        <f>C830+0.01</f>
        <v>5.129999999999999</v>
      </c>
      <c r="D899" s="340"/>
      <c r="E899" s="341" t="s">
        <v>1</v>
      </c>
      <c r="F899" s="342"/>
    </row>
    <row r="900" spans="1:6" ht="14.1">
      <c r="A900" s="312"/>
      <c r="B900" s="313"/>
      <c r="C900" s="320"/>
      <c r="D900" s="320"/>
      <c r="E900" s="365"/>
      <c r="F900" s="366"/>
    </row>
    <row r="901" spans="1:6" ht="14.1">
      <c r="A901" s="300"/>
      <c r="B901" s="302"/>
      <c r="C901" s="295"/>
      <c r="D901" s="295"/>
      <c r="E901" s="353" t="s">
        <v>94</v>
      </c>
      <c r="F901" s="344"/>
    </row>
    <row r="902" spans="1:6" ht="14.1">
      <c r="A902" s="303"/>
      <c r="B902" s="304"/>
      <c r="C902" s="324"/>
      <c r="D902" s="324"/>
      <c r="E902" s="367"/>
      <c r="F902" s="368"/>
    </row>
    <row r="903" spans="1:6" ht="9" customHeight="1">
      <c r="A903" s="308"/>
      <c r="B903" s="317"/>
      <c r="C903" s="295"/>
      <c r="D903" s="295"/>
      <c r="E903" s="327"/>
      <c r="F903" s="349"/>
    </row>
    <row r="904" spans="1:6" ht="14.1">
      <c r="A904" s="308"/>
      <c r="B904" s="307" t="s">
        <v>653</v>
      </c>
      <c r="C904" s="295"/>
      <c r="D904" s="295"/>
      <c r="E904" s="327"/>
      <c r="F904" s="349"/>
    </row>
    <row r="905" spans="1:6">
      <c r="A905" s="308"/>
      <c r="B905" s="306"/>
      <c r="C905" s="295"/>
      <c r="D905" s="295"/>
      <c r="E905" s="327"/>
      <c r="F905" s="349"/>
    </row>
    <row r="906" spans="1:6" ht="14.1">
      <c r="A906" s="308"/>
      <c r="B906" s="317" t="s">
        <v>816</v>
      </c>
      <c r="C906" s="295"/>
      <c r="D906" s="295"/>
      <c r="E906" s="327"/>
      <c r="F906" s="349"/>
    </row>
    <row r="907" spans="1:6" ht="14.1">
      <c r="A907" s="308"/>
      <c r="B907" s="317"/>
      <c r="C907" s="295"/>
      <c r="D907" s="295"/>
      <c r="E907" s="327"/>
      <c r="F907" s="349"/>
    </row>
    <row r="908" spans="1:6" ht="14.1">
      <c r="A908" s="308"/>
      <c r="B908" s="317" t="s">
        <v>1011</v>
      </c>
      <c r="C908" s="295"/>
      <c r="D908" s="295"/>
      <c r="E908" s="327"/>
      <c r="F908" s="349"/>
    </row>
    <row r="909" spans="1:6">
      <c r="A909" s="308"/>
      <c r="B909" s="306"/>
      <c r="C909" s="295"/>
      <c r="D909" s="295"/>
      <c r="E909" s="327"/>
      <c r="F909" s="349"/>
    </row>
    <row r="910" spans="1:6">
      <c r="A910" s="308" t="s">
        <v>2</v>
      </c>
      <c r="B910" s="306" t="s">
        <v>847</v>
      </c>
      <c r="C910" s="295"/>
      <c r="D910" s="295"/>
      <c r="E910" s="327"/>
      <c r="F910" s="349"/>
    </row>
    <row r="911" spans="1:6">
      <c r="A911" s="308"/>
      <c r="B911" s="306" t="s">
        <v>871</v>
      </c>
      <c r="C911" s="295">
        <v>1</v>
      </c>
      <c r="D911" s="295" t="s">
        <v>36</v>
      </c>
      <c r="E911" s="327"/>
      <c r="F911" s="349"/>
    </row>
    <row r="912" spans="1:6">
      <c r="A912" s="308"/>
      <c r="B912" s="306"/>
      <c r="C912" s="295"/>
      <c r="D912" s="295"/>
      <c r="E912" s="327"/>
      <c r="F912" s="349"/>
    </row>
    <row r="913" spans="1:6" ht="14.1">
      <c r="A913" s="308"/>
      <c r="B913" s="317" t="s">
        <v>1012</v>
      </c>
      <c r="C913" s="295"/>
      <c r="D913" s="295"/>
      <c r="E913" s="327"/>
      <c r="F913" s="349"/>
    </row>
    <row r="914" spans="1:6">
      <c r="A914" s="308"/>
      <c r="B914" s="306"/>
      <c r="C914" s="295"/>
      <c r="D914" s="295"/>
      <c r="E914" s="327"/>
      <c r="F914" s="349"/>
    </row>
    <row r="915" spans="1:6">
      <c r="A915" s="308" t="s">
        <v>6</v>
      </c>
      <c r="B915" s="306" t="s">
        <v>872</v>
      </c>
      <c r="C915" s="295"/>
      <c r="D915" s="295"/>
      <c r="E915" s="327"/>
      <c r="F915" s="349"/>
    </row>
    <row r="916" spans="1:6">
      <c r="A916" s="308"/>
      <c r="B916" s="306" t="s">
        <v>873</v>
      </c>
      <c r="C916" s="295">
        <v>1</v>
      </c>
      <c r="D916" s="295" t="s">
        <v>36</v>
      </c>
      <c r="E916" s="327"/>
      <c r="F916" s="349"/>
    </row>
    <row r="917" spans="1:6">
      <c r="A917" s="308"/>
      <c r="B917" s="306"/>
      <c r="C917" s="295"/>
      <c r="D917" s="295"/>
      <c r="E917" s="327"/>
      <c r="F917" s="349"/>
    </row>
    <row r="918" spans="1:6" ht="14.1">
      <c r="A918" s="308"/>
      <c r="B918" s="317" t="s">
        <v>1012</v>
      </c>
      <c r="C918" s="295"/>
      <c r="D918" s="295"/>
      <c r="E918" s="327"/>
      <c r="F918" s="349"/>
    </row>
    <row r="919" spans="1:6">
      <c r="A919" s="308"/>
      <c r="B919" s="306"/>
      <c r="C919" s="295"/>
      <c r="D919" s="295"/>
      <c r="E919" s="333"/>
      <c r="F919" s="349"/>
    </row>
    <row r="920" spans="1:6">
      <c r="A920" s="308" t="s">
        <v>7</v>
      </c>
      <c r="B920" s="306" t="s">
        <v>872</v>
      </c>
      <c r="C920" s="295"/>
      <c r="D920" s="295"/>
      <c r="E920" s="333"/>
      <c r="F920" s="349"/>
    </row>
    <row r="921" spans="1:6">
      <c r="A921" s="308"/>
      <c r="B921" s="306" t="s">
        <v>873</v>
      </c>
      <c r="C921" s="295">
        <v>1</v>
      </c>
      <c r="D921" s="295" t="s">
        <v>36</v>
      </c>
      <c r="E921" s="333"/>
      <c r="F921" s="349"/>
    </row>
    <row r="922" spans="1:6">
      <c r="A922" s="308"/>
      <c r="B922" s="306"/>
      <c r="C922" s="295"/>
      <c r="D922" s="295"/>
      <c r="E922" s="327"/>
      <c r="F922" s="349"/>
    </row>
    <row r="923" spans="1:6" ht="14.1">
      <c r="A923" s="308"/>
      <c r="B923" s="317" t="s">
        <v>1013</v>
      </c>
      <c r="C923" s="295"/>
      <c r="D923" s="295"/>
      <c r="E923" s="327"/>
      <c r="F923" s="349"/>
    </row>
    <row r="924" spans="1:6">
      <c r="A924" s="308"/>
      <c r="B924" s="306"/>
      <c r="C924" s="295"/>
      <c r="D924" s="295"/>
      <c r="E924" s="327"/>
      <c r="F924" s="349"/>
    </row>
    <row r="925" spans="1:6">
      <c r="A925" s="308" t="s">
        <v>8</v>
      </c>
      <c r="B925" s="306" t="s">
        <v>874</v>
      </c>
      <c r="C925" s="295"/>
      <c r="D925" s="295"/>
      <c r="E925" s="327"/>
      <c r="F925" s="349"/>
    </row>
    <row r="926" spans="1:6">
      <c r="A926" s="308"/>
      <c r="B926" s="306" t="s">
        <v>875</v>
      </c>
      <c r="C926" s="295">
        <v>1</v>
      </c>
      <c r="D926" s="295" t="s">
        <v>36</v>
      </c>
      <c r="E926" s="327"/>
      <c r="F926" s="349"/>
    </row>
    <row r="927" spans="1:6">
      <c r="A927" s="308"/>
      <c r="B927" s="306"/>
      <c r="C927" s="295"/>
      <c r="D927" s="295"/>
      <c r="E927" s="327"/>
      <c r="F927" s="349"/>
    </row>
    <row r="928" spans="1:6" ht="14.1">
      <c r="A928" s="308"/>
      <c r="B928" s="317" t="s">
        <v>1014</v>
      </c>
      <c r="C928" s="295"/>
      <c r="D928" s="295"/>
      <c r="E928" s="327"/>
      <c r="F928" s="349"/>
    </row>
    <row r="929" spans="1:6">
      <c r="A929" s="308"/>
      <c r="B929" s="306"/>
      <c r="C929" s="295"/>
      <c r="D929" s="295"/>
      <c r="E929" s="327"/>
      <c r="F929" s="349"/>
    </row>
    <row r="930" spans="1:6">
      <c r="A930" s="308" t="s">
        <v>10</v>
      </c>
      <c r="B930" s="306" t="s">
        <v>876</v>
      </c>
      <c r="C930" s="295"/>
      <c r="D930" s="295"/>
      <c r="E930" s="327"/>
      <c r="F930" s="349"/>
    </row>
    <row r="931" spans="1:6">
      <c r="A931" s="308"/>
      <c r="B931" s="306" t="s">
        <v>873</v>
      </c>
      <c r="C931" s="295">
        <v>1</v>
      </c>
      <c r="D931" s="295" t="s">
        <v>36</v>
      </c>
      <c r="E931" s="327"/>
      <c r="F931" s="328"/>
    </row>
    <row r="932" spans="1:6" ht="8.25" customHeight="1">
      <c r="A932" s="308"/>
      <c r="B932" s="370"/>
      <c r="C932" s="296"/>
      <c r="D932" s="295"/>
      <c r="E932" s="372"/>
      <c r="F932" s="328"/>
    </row>
    <row r="933" spans="1:6" ht="14.1">
      <c r="A933" s="300"/>
      <c r="B933" s="317" t="s">
        <v>878</v>
      </c>
      <c r="C933" s="296"/>
      <c r="D933" s="295"/>
      <c r="E933" s="372"/>
      <c r="F933" s="328"/>
    </row>
    <row r="934" spans="1:6" ht="6.75" customHeight="1">
      <c r="A934" s="300"/>
      <c r="B934" s="370"/>
      <c r="C934" s="296"/>
      <c r="D934" s="295"/>
      <c r="E934" s="372"/>
      <c r="F934" s="328"/>
    </row>
    <row r="935" spans="1:6" ht="14.1">
      <c r="A935" s="300"/>
      <c r="B935" s="371" t="s">
        <v>1806</v>
      </c>
      <c r="C935" s="296"/>
      <c r="D935" s="295"/>
      <c r="E935" s="372"/>
      <c r="F935" s="328"/>
    </row>
    <row r="936" spans="1:6">
      <c r="A936" s="373"/>
      <c r="B936" s="370"/>
      <c r="C936" s="296"/>
      <c r="D936" s="302"/>
      <c r="E936" s="372"/>
      <c r="F936" s="329"/>
    </row>
    <row r="937" spans="1:6">
      <c r="A937" s="300" t="s">
        <v>14</v>
      </c>
      <c r="B937" s="374" t="s">
        <v>646</v>
      </c>
      <c r="C937" s="296"/>
      <c r="D937" s="295"/>
      <c r="E937" s="372"/>
      <c r="F937" s="328"/>
    </row>
    <row r="938" spans="1:6">
      <c r="A938" s="300"/>
      <c r="B938" s="370" t="s">
        <v>1027</v>
      </c>
      <c r="C938" s="296">
        <v>4</v>
      </c>
      <c r="D938" s="295" t="s">
        <v>36</v>
      </c>
      <c r="E938" s="372"/>
      <c r="F938" s="328"/>
    </row>
    <row r="939" spans="1:6">
      <c r="A939" s="300"/>
      <c r="B939" s="370"/>
      <c r="C939" s="296"/>
      <c r="D939" s="295"/>
      <c r="E939" s="372"/>
      <c r="F939" s="328"/>
    </row>
    <row r="940" spans="1:6" ht="14.1">
      <c r="A940" s="300"/>
      <c r="B940" s="371" t="s">
        <v>1807</v>
      </c>
      <c r="C940" s="296"/>
      <c r="D940" s="295"/>
      <c r="E940" s="372"/>
      <c r="F940" s="328"/>
    </row>
    <row r="941" spans="1:6">
      <c r="A941" s="373"/>
      <c r="B941" s="370"/>
      <c r="C941" s="296"/>
      <c r="D941" s="302"/>
      <c r="E941" s="372"/>
      <c r="F941" s="329"/>
    </row>
    <row r="942" spans="1:6">
      <c r="A942" s="300" t="s">
        <v>16</v>
      </c>
      <c r="B942" s="374" t="s">
        <v>646</v>
      </c>
      <c r="C942" s="296"/>
      <c r="D942" s="295"/>
      <c r="E942" s="372"/>
      <c r="F942" s="328"/>
    </row>
    <row r="943" spans="1:6">
      <c r="A943" s="300"/>
      <c r="B943" s="370" t="s">
        <v>1027</v>
      </c>
      <c r="C943" s="296">
        <v>3</v>
      </c>
      <c r="D943" s="295" t="s">
        <v>36</v>
      </c>
      <c r="E943" s="372"/>
      <c r="F943" s="328"/>
    </row>
    <row r="944" spans="1:6">
      <c r="A944" s="308"/>
      <c r="B944" s="306"/>
      <c r="C944" s="295"/>
      <c r="D944" s="295"/>
      <c r="E944" s="327"/>
      <c r="F944" s="349"/>
    </row>
    <row r="945" spans="1:6" ht="14.1">
      <c r="A945" s="300"/>
      <c r="B945" s="371" t="s">
        <v>1808</v>
      </c>
      <c r="C945" s="296"/>
      <c r="D945" s="295"/>
      <c r="E945" s="372"/>
      <c r="F945" s="328"/>
    </row>
    <row r="946" spans="1:6">
      <c r="A946" s="373"/>
      <c r="B946" s="370"/>
      <c r="C946" s="296"/>
      <c r="D946" s="302"/>
      <c r="E946" s="372"/>
      <c r="F946" s="329"/>
    </row>
    <row r="947" spans="1:6">
      <c r="A947" s="300" t="s">
        <v>24</v>
      </c>
      <c r="B947" s="374" t="s">
        <v>646</v>
      </c>
      <c r="C947" s="296"/>
      <c r="D947" s="295"/>
      <c r="E947" s="372"/>
      <c r="F947" s="328"/>
    </row>
    <row r="948" spans="1:6" ht="15">
      <c r="A948" s="300"/>
      <c r="B948" s="253" t="s">
        <v>1028</v>
      </c>
      <c r="C948" s="296">
        <v>2</v>
      </c>
      <c r="D948" s="295" t="s">
        <v>36</v>
      </c>
      <c r="E948" s="372"/>
      <c r="F948" s="328"/>
    </row>
    <row r="949" spans="1:6" ht="15">
      <c r="A949" s="308"/>
      <c r="B949" s="87" t="s">
        <v>1029</v>
      </c>
      <c r="C949" s="295"/>
      <c r="D949" s="295"/>
      <c r="E949" s="327"/>
      <c r="F949" s="349"/>
    </row>
    <row r="950" spans="1:6" ht="14.1">
      <c r="A950" s="300"/>
      <c r="B950" s="371" t="s">
        <v>1809</v>
      </c>
      <c r="C950" s="296"/>
      <c r="D950" s="295"/>
      <c r="E950" s="372"/>
      <c r="F950" s="328"/>
    </row>
    <row r="951" spans="1:6">
      <c r="A951" s="373"/>
      <c r="B951" s="370"/>
      <c r="C951" s="296"/>
      <c r="D951" s="302"/>
      <c r="E951" s="372"/>
      <c r="F951" s="329"/>
    </row>
    <row r="952" spans="1:6">
      <c r="A952" s="300" t="s">
        <v>31</v>
      </c>
      <c r="B952" s="374" t="s">
        <v>646</v>
      </c>
      <c r="C952" s="296">
        <v>3</v>
      </c>
      <c r="D952" s="295"/>
      <c r="E952" s="372"/>
      <c r="F952" s="328"/>
    </row>
    <row r="953" spans="1:6">
      <c r="A953" s="300"/>
      <c r="B953" s="370" t="s">
        <v>877</v>
      </c>
      <c r="C953" s="296">
        <v>4</v>
      </c>
      <c r="D953" s="295" t="s">
        <v>36</v>
      </c>
      <c r="E953" s="372"/>
      <c r="F953" s="328"/>
    </row>
    <row r="954" spans="1:6" ht="15">
      <c r="A954" s="300"/>
      <c r="B954" s="253" t="s">
        <v>1030</v>
      </c>
      <c r="C954" s="296"/>
      <c r="D954" s="295"/>
      <c r="E954" s="372"/>
      <c r="F954" s="328"/>
    </row>
    <row r="955" spans="1:6" ht="15">
      <c r="A955" s="300"/>
      <c r="B955" s="253" t="s">
        <v>1031</v>
      </c>
      <c r="C955" s="296"/>
      <c r="D955" s="295"/>
      <c r="E955" s="372"/>
      <c r="F955" s="328"/>
    </row>
    <row r="956" spans="1:6" ht="15">
      <c r="A956" s="373"/>
      <c r="B956" s="253" t="s">
        <v>1032</v>
      </c>
      <c r="C956" s="296"/>
      <c r="D956" s="302"/>
      <c r="E956" s="372"/>
      <c r="F956" s="329"/>
    </row>
    <row r="957" spans="1:6" ht="10.5" customHeight="1">
      <c r="A957" s="373"/>
      <c r="B957" s="253"/>
      <c r="C957" s="296"/>
      <c r="D957" s="302"/>
      <c r="E957" s="372"/>
      <c r="F957" s="329"/>
    </row>
    <row r="958" spans="1:6">
      <c r="A958" s="300" t="s">
        <v>34</v>
      </c>
      <c r="B958" s="374" t="s">
        <v>646</v>
      </c>
      <c r="C958" s="296">
        <v>43</v>
      </c>
      <c r="D958" s="295"/>
      <c r="E958" s="372"/>
      <c r="F958" s="328"/>
    </row>
    <row r="959" spans="1:6">
      <c r="A959" s="300"/>
      <c r="B959" s="370" t="s">
        <v>877</v>
      </c>
      <c r="C959" s="296">
        <v>2</v>
      </c>
      <c r="D959" s="295" t="s">
        <v>36</v>
      </c>
      <c r="E959" s="372"/>
      <c r="F959" s="328"/>
    </row>
    <row r="960" spans="1:6" ht="15">
      <c r="A960" s="308"/>
      <c r="B960" s="87" t="s">
        <v>1033</v>
      </c>
      <c r="C960" s="295"/>
      <c r="D960" s="295"/>
      <c r="E960" s="327"/>
      <c r="F960" s="349"/>
    </row>
    <row r="961" spans="1:6" ht="15">
      <c r="A961" s="300"/>
      <c r="B961" s="253" t="s">
        <v>1034</v>
      </c>
      <c r="C961" s="296"/>
      <c r="D961" s="295"/>
      <c r="E961" s="372"/>
      <c r="F961" s="328"/>
    </row>
    <row r="962" spans="1:6" ht="15">
      <c r="A962" s="373"/>
      <c r="B962" s="246" t="s">
        <v>1026</v>
      </c>
      <c r="C962" s="296"/>
      <c r="D962" s="302"/>
      <c r="E962" s="372"/>
      <c r="F962" s="329"/>
    </row>
    <row r="963" spans="1:6" ht="9.75" customHeight="1">
      <c r="A963" s="373"/>
      <c r="B963" s="246"/>
      <c r="C963" s="296"/>
      <c r="D963" s="302"/>
      <c r="E963" s="372"/>
      <c r="F963" s="329"/>
    </row>
    <row r="964" spans="1:6">
      <c r="A964" s="300" t="s">
        <v>35</v>
      </c>
      <c r="B964" s="374" t="s">
        <v>649</v>
      </c>
      <c r="C964" s="296"/>
      <c r="D964" s="295"/>
      <c r="E964" s="372"/>
      <c r="F964" s="328"/>
    </row>
    <row r="965" spans="1:6">
      <c r="A965" s="300"/>
      <c r="B965" s="370" t="s">
        <v>877</v>
      </c>
      <c r="C965" s="296">
        <v>4</v>
      </c>
      <c r="D965" s="295" t="s">
        <v>36</v>
      </c>
      <c r="E965" s="372"/>
      <c r="F965" s="328"/>
    </row>
    <row r="966" spans="1:6">
      <c r="A966" s="308"/>
      <c r="B966" s="306"/>
      <c r="C966" s="295"/>
      <c r="D966" s="295"/>
      <c r="E966" s="327"/>
      <c r="F966" s="349"/>
    </row>
    <row r="967" spans="1:6">
      <c r="A967" s="305"/>
      <c r="B967" s="309"/>
      <c r="C967" s="336"/>
      <c r="D967" s="336"/>
      <c r="E967" s="337"/>
      <c r="F967" s="326"/>
    </row>
    <row r="968" spans="1:6">
      <c r="A968" s="303" t="s">
        <v>1</v>
      </c>
      <c r="B968" s="310" t="s">
        <v>17</v>
      </c>
      <c r="C968" s="324"/>
      <c r="D968" s="324"/>
      <c r="E968" s="338" t="s">
        <v>18</v>
      </c>
      <c r="F968" s="339"/>
    </row>
    <row r="969" spans="1:6">
      <c r="A969" s="300"/>
      <c r="B969" s="302" t="s">
        <v>1</v>
      </c>
      <c r="C969" s="295"/>
      <c r="D969" s="295"/>
      <c r="E969" s="352"/>
      <c r="F969" s="349"/>
    </row>
    <row r="970" spans="1:6" ht="14.1" thickBot="1">
      <c r="A970" s="318"/>
      <c r="B970" s="311" t="s">
        <v>913</v>
      </c>
      <c r="C970" s="389">
        <f>C899+0.01</f>
        <v>5.1399999999999988</v>
      </c>
      <c r="D970" s="340"/>
      <c r="E970" s="341" t="s">
        <v>1</v>
      </c>
      <c r="F970" s="342"/>
    </row>
    <row r="971" spans="1:6" ht="14.1">
      <c r="A971" s="312"/>
      <c r="B971" s="313"/>
      <c r="C971" s="320"/>
      <c r="D971" s="320"/>
      <c r="E971" s="365"/>
      <c r="F971" s="366"/>
    </row>
    <row r="972" spans="1:6" ht="14.1">
      <c r="A972" s="300"/>
      <c r="B972" s="302"/>
      <c r="C972" s="295"/>
      <c r="D972" s="295"/>
      <c r="E972" s="353" t="s">
        <v>94</v>
      </c>
      <c r="F972" s="344"/>
    </row>
    <row r="973" spans="1:6" ht="14.1">
      <c r="A973" s="303"/>
      <c r="B973" s="304"/>
      <c r="C973" s="324"/>
      <c r="D973" s="324"/>
      <c r="E973" s="367"/>
      <c r="F973" s="368"/>
    </row>
    <row r="974" spans="1:6">
      <c r="A974" s="300"/>
      <c r="B974" s="370"/>
      <c r="C974" s="393"/>
      <c r="D974" s="295"/>
      <c r="E974" s="372"/>
      <c r="F974" s="326"/>
    </row>
    <row r="975" spans="1:6" ht="14.1">
      <c r="A975" s="300"/>
      <c r="B975" s="307" t="s">
        <v>653</v>
      </c>
      <c r="C975" s="296"/>
      <c r="D975" s="295"/>
      <c r="E975" s="372"/>
      <c r="F975" s="328"/>
    </row>
    <row r="976" spans="1:6">
      <c r="A976" s="300"/>
      <c r="B976" s="370"/>
      <c r="C976" s="296"/>
      <c r="D976" s="295"/>
      <c r="E976" s="372"/>
      <c r="F976" s="328"/>
    </row>
    <row r="977" spans="1:6" ht="14.1">
      <c r="A977" s="300"/>
      <c r="B977" s="317" t="s">
        <v>878</v>
      </c>
      <c r="C977" s="296"/>
      <c r="D977" s="295"/>
      <c r="E977" s="372"/>
      <c r="F977" s="328"/>
    </row>
    <row r="978" spans="1:6">
      <c r="A978" s="300"/>
      <c r="B978" s="370"/>
      <c r="C978" s="296"/>
      <c r="D978" s="295"/>
      <c r="E978" s="372"/>
      <c r="F978" s="328"/>
    </row>
    <row r="979" spans="1:6" ht="14.1">
      <c r="A979" s="300"/>
      <c r="B979" s="371" t="s">
        <v>1810</v>
      </c>
      <c r="C979" s="296"/>
      <c r="D979" s="295"/>
      <c r="E979" s="372"/>
      <c r="F979" s="328"/>
    </row>
    <row r="980" spans="1:6">
      <c r="A980" s="373"/>
      <c r="B980" s="370"/>
      <c r="C980" s="296"/>
      <c r="D980" s="302"/>
      <c r="E980" s="372"/>
      <c r="F980" s="329"/>
    </row>
    <row r="981" spans="1:6">
      <c r="A981" s="300" t="s">
        <v>2</v>
      </c>
      <c r="B981" s="374" t="s">
        <v>648</v>
      </c>
      <c r="C981" s="296"/>
      <c r="D981" s="295"/>
      <c r="E981" s="372"/>
      <c r="F981" s="328"/>
    </row>
    <row r="982" spans="1:6">
      <c r="A982" s="300"/>
      <c r="B982" s="370" t="s">
        <v>877</v>
      </c>
      <c r="C982" s="296">
        <v>3</v>
      </c>
      <c r="D982" s="295" t="s">
        <v>36</v>
      </c>
      <c r="E982" s="372"/>
      <c r="F982" s="328"/>
    </row>
    <row r="983" spans="1:6">
      <c r="A983" s="373"/>
      <c r="B983" s="370"/>
      <c r="C983" s="296"/>
      <c r="D983" s="302"/>
      <c r="E983" s="372"/>
      <c r="F983" s="329"/>
    </row>
    <row r="984" spans="1:6">
      <c r="A984" s="300" t="s">
        <v>6</v>
      </c>
      <c r="B984" s="374" t="s">
        <v>648</v>
      </c>
      <c r="C984" s="296"/>
      <c r="D984" s="295"/>
      <c r="E984" s="372"/>
      <c r="F984" s="328"/>
    </row>
    <row r="985" spans="1:6">
      <c r="A985" s="300"/>
      <c r="B985" s="370" t="s">
        <v>877</v>
      </c>
      <c r="C985" s="296">
        <v>3</v>
      </c>
      <c r="D985" s="295" t="s">
        <v>36</v>
      </c>
      <c r="E985" s="372"/>
      <c r="F985" s="328"/>
    </row>
    <row r="986" spans="1:6">
      <c r="A986" s="300"/>
      <c r="B986" s="306"/>
      <c r="C986" s="295"/>
      <c r="D986" s="295"/>
      <c r="E986" s="327"/>
      <c r="F986" s="349"/>
    </row>
    <row r="987" spans="1:6" ht="14.1">
      <c r="A987" s="300"/>
      <c r="B987" s="371" t="s">
        <v>1811</v>
      </c>
      <c r="C987" s="296"/>
      <c r="D987" s="295"/>
      <c r="E987" s="327"/>
      <c r="F987" s="349"/>
    </row>
    <row r="988" spans="1:6">
      <c r="A988" s="373"/>
      <c r="B988" s="370"/>
      <c r="C988" s="296"/>
      <c r="D988" s="302"/>
      <c r="E988" s="372"/>
      <c r="F988" s="329"/>
    </row>
    <row r="989" spans="1:6">
      <c r="A989" s="300" t="s">
        <v>7</v>
      </c>
      <c r="B989" s="374" t="s">
        <v>648</v>
      </c>
      <c r="C989" s="296"/>
      <c r="D989" s="295"/>
      <c r="E989" s="372"/>
      <c r="F989" s="328"/>
    </row>
    <row r="990" spans="1:6">
      <c r="A990" s="300"/>
      <c r="B990" s="370" t="s">
        <v>877</v>
      </c>
      <c r="C990" s="296">
        <v>4</v>
      </c>
      <c r="D990" s="295" t="s">
        <v>36</v>
      </c>
      <c r="E990" s="372"/>
      <c r="F990" s="328"/>
    </row>
    <row r="991" spans="1:6">
      <c r="A991" s="308"/>
      <c r="B991" s="374"/>
      <c r="C991" s="296"/>
      <c r="D991" s="295"/>
      <c r="E991" s="327"/>
      <c r="F991" s="328"/>
    </row>
    <row r="992" spans="1:6" ht="14.1">
      <c r="A992" s="308"/>
      <c r="B992" s="371" t="s">
        <v>879</v>
      </c>
      <c r="C992" s="296"/>
      <c r="D992" s="295"/>
      <c r="E992" s="327"/>
      <c r="F992" s="349"/>
    </row>
    <row r="993" spans="1:6">
      <c r="A993" s="308"/>
      <c r="B993" s="370"/>
      <c r="C993" s="296"/>
      <c r="D993" s="295"/>
      <c r="E993" s="327"/>
      <c r="F993" s="349"/>
    </row>
    <row r="994" spans="1:6" ht="14.1">
      <c r="A994" s="308"/>
      <c r="B994" s="371" t="s">
        <v>1812</v>
      </c>
      <c r="C994" s="296"/>
      <c r="D994" s="295"/>
      <c r="E994" s="327"/>
      <c r="F994" s="349"/>
    </row>
    <row r="995" spans="1:6" ht="14.1">
      <c r="A995" s="308"/>
      <c r="B995" s="317"/>
      <c r="C995" s="295"/>
      <c r="D995" s="295"/>
      <c r="E995" s="327"/>
      <c r="F995" s="349"/>
    </row>
    <row r="996" spans="1:6">
      <c r="A996" s="308" t="s">
        <v>8</v>
      </c>
      <c r="B996" s="306" t="s">
        <v>650</v>
      </c>
      <c r="C996" s="295"/>
      <c r="D996" s="295"/>
      <c r="E996" s="327"/>
      <c r="F996" s="349"/>
    </row>
    <row r="997" spans="1:6">
      <c r="A997" s="308"/>
      <c r="B997" s="306" t="s">
        <v>866</v>
      </c>
      <c r="C997" s="296">
        <v>1</v>
      </c>
      <c r="D997" s="295" t="s">
        <v>36</v>
      </c>
      <c r="E997" s="327"/>
      <c r="F997" s="349"/>
    </row>
    <row r="998" spans="1:6">
      <c r="A998" s="308"/>
      <c r="B998" s="370"/>
      <c r="C998" s="296"/>
      <c r="D998" s="295"/>
      <c r="E998" s="327"/>
      <c r="F998" s="349"/>
    </row>
    <row r="999" spans="1:6" ht="14.1">
      <c r="A999" s="308"/>
      <c r="B999" s="371" t="s">
        <v>1813</v>
      </c>
      <c r="C999" s="296"/>
      <c r="D999" s="295"/>
      <c r="E999" s="327"/>
      <c r="F999" s="349"/>
    </row>
    <row r="1000" spans="1:6" ht="14.1">
      <c r="A1000" s="308"/>
      <c r="B1000" s="317"/>
      <c r="C1000" s="295"/>
      <c r="D1000" s="295"/>
      <c r="E1000" s="327"/>
      <c r="F1000" s="349"/>
    </row>
    <row r="1001" spans="1:6">
      <c r="A1001" s="308" t="s">
        <v>10</v>
      </c>
      <c r="B1001" s="306" t="s">
        <v>650</v>
      </c>
      <c r="C1001" s="295"/>
      <c r="D1001" s="295"/>
      <c r="E1001" s="327"/>
      <c r="F1001" s="349"/>
    </row>
    <row r="1002" spans="1:6">
      <c r="A1002" s="308"/>
      <c r="B1002" s="306" t="s">
        <v>866</v>
      </c>
      <c r="C1002" s="296">
        <v>1</v>
      </c>
      <c r="D1002" s="295" t="s">
        <v>36</v>
      </c>
      <c r="E1002" s="327"/>
      <c r="F1002" s="369"/>
    </row>
    <row r="1003" spans="1:6">
      <c r="A1003" s="308"/>
      <c r="B1003" s="370"/>
      <c r="C1003" s="296"/>
      <c r="D1003" s="295"/>
      <c r="E1003" s="327"/>
      <c r="F1003" s="369"/>
    </row>
    <row r="1004" spans="1:6" ht="14.1">
      <c r="A1004" s="308"/>
      <c r="B1004" s="371" t="s">
        <v>1814</v>
      </c>
      <c r="C1004" s="296"/>
      <c r="D1004" s="295"/>
      <c r="E1004" s="327"/>
      <c r="F1004" s="349"/>
    </row>
    <row r="1005" spans="1:6" ht="14.1">
      <c r="A1005" s="308"/>
      <c r="B1005" s="317"/>
      <c r="C1005" s="295"/>
      <c r="D1005" s="295"/>
      <c r="E1005" s="327"/>
      <c r="F1005" s="349"/>
    </row>
    <row r="1006" spans="1:6">
      <c r="A1006" s="308" t="s">
        <v>14</v>
      </c>
      <c r="B1006" s="306" t="s">
        <v>650</v>
      </c>
      <c r="C1006" s="295"/>
      <c r="D1006" s="295"/>
      <c r="E1006" s="327"/>
      <c r="F1006" s="349"/>
    </row>
    <row r="1007" spans="1:6">
      <c r="A1007" s="308"/>
      <c r="B1007" s="306" t="s">
        <v>881</v>
      </c>
      <c r="C1007" s="296"/>
      <c r="D1007" s="295"/>
      <c r="E1007" s="327"/>
      <c r="F1007" s="369"/>
    </row>
    <row r="1008" spans="1:6">
      <c r="A1008" s="308"/>
      <c r="B1008" s="306" t="s">
        <v>880</v>
      </c>
      <c r="C1008" s="295">
        <v>1</v>
      </c>
      <c r="D1008" s="295" t="s">
        <v>36</v>
      </c>
      <c r="E1008" s="327"/>
      <c r="F1008" s="369"/>
    </row>
    <row r="1009" spans="1:6">
      <c r="A1009" s="330"/>
      <c r="B1009" s="331"/>
      <c r="C1009" s="332"/>
      <c r="D1009" s="332"/>
      <c r="E1009" s="333"/>
      <c r="F1009" s="357"/>
    </row>
    <row r="1010" spans="1:6" ht="14.1">
      <c r="A1010" s="308"/>
      <c r="B1010" s="371" t="s">
        <v>1815</v>
      </c>
      <c r="C1010" s="296"/>
      <c r="D1010" s="295"/>
      <c r="E1010" s="327"/>
      <c r="F1010" s="349"/>
    </row>
    <row r="1011" spans="1:6" ht="14.1">
      <c r="A1011" s="308"/>
      <c r="B1011" s="317"/>
      <c r="C1011" s="295"/>
      <c r="D1011" s="295"/>
      <c r="E1011" s="327"/>
      <c r="F1011" s="349"/>
    </row>
    <row r="1012" spans="1:6">
      <c r="A1012" s="308" t="s">
        <v>16</v>
      </c>
      <c r="B1012" s="306" t="s">
        <v>650</v>
      </c>
      <c r="C1012" s="295"/>
      <c r="D1012" s="295"/>
      <c r="E1012" s="327"/>
      <c r="F1012" s="349"/>
    </row>
    <row r="1013" spans="1:6">
      <c r="A1013" s="308"/>
      <c r="B1013" s="306" t="s">
        <v>881</v>
      </c>
      <c r="C1013" s="296"/>
      <c r="D1013" s="295"/>
      <c r="E1013" s="327"/>
      <c r="F1013" s="369"/>
    </row>
    <row r="1014" spans="1:6">
      <c r="A1014" s="308"/>
      <c r="B1014" s="306" t="s">
        <v>880</v>
      </c>
      <c r="C1014" s="295">
        <v>1</v>
      </c>
      <c r="D1014" s="295" t="s">
        <v>36</v>
      </c>
      <c r="E1014" s="327"/>
      <c r="F1014" s="369"/>
    </row>
    <row r="1015" spans="1:6">
      <c r="A1015" s="308"/>
      <c r="B1015" s="370"/>
      <c r="C1015" s="296"/>
      <c r="D1015" s="295"/>
      <c r="E1015" s="327"/>
      <c r="F1015" s="349"/>
    </row>
    <row r="1016" spans="1:6" ht="14.1">
      <c r="A1016" s="308"/>
      <c r="B1016" s="371" t="s">
        <v>1816</v>
      </c>
      <c r="C1016" s="296"/>
      <c r="D1016" s="295"/>
      <c r="E1016" s="327"/>
      <c r="F1016" s="349"/>
    </row>
    <row r="1017" spans="1:6" ht="14.1">
      <c r="A1017" s="308"/>
      <c r="B1017" s="371"/>
      <c r="C1017" s="296"/>
      <c r="D1017" s="295"/>
      <c r="E1017" s="327"/>
      <c r="F1017" s="349"/>
    </row>
    <row r="1018" spans="1:6">
      <c r="A1018" s="308" t="s">
        <v>24</v>
      </c>
      <c r="B1018" s="306" t="s">
        <v>650</v>
      </c>
      <c r="C1018" s="295"/>
      <c r="D1018" s="295"/>
      <c r="E1018" s="327"/>
      <c r="F1018" s="349"/>
    </row>
    <row r="1019" spans="1:6">
      <c r="A1019" s="308"/>
      <c r="B1019" s="306" t="s">
        <v>881</v>
      </c>
      <c r="C1019" s="296"/>
      <c r="D1019" s="295"/>
      <c r="E1019" s="327"/>
      <c r="F1019" s="369"/>
    </row>
    <row r="1020" spans="1:6">
      <c r="A1020" s="308"/>
      <c r="B1020" s="306" t="s">
        <v>880</v>
      </c>
      <c r="C1020" s="295">
        <v>1</v>
      </c>
      <c r="D1020" s="295" t="s">
        <v>36</v>
      </c>
      <c r="E1020" s="327"/>
      <c r="F1020" s="369"/>
    </row>
    <row r="1021" spans="1:6">
      <c r="A1021" s="308"/>
      <c r="B1021" s="306"/>
      <c r="C1021" s="295"/>
      <c r="D1021" s="295"/>
      <c r="E1021" s="327"/>
      <c r="F1021" s="349"/>
    </row>
    <row r="1022" spans="1:6" ht="14.1">
      <c r="A1022" s="308"/>
      <c r="B1022" s="317" t="s">
        <v>1817</v>
      </c>
      <c r="C1022" s="295"/>
      <c r="D1022" s="295"/>
      <c r="E1022" s="327"/>
      <c r="F1022" s="349"/>
    </row>
    <row r="1023" spans="1:6" ht="14.1">
      <c r="A1023" s="308"/>
      <c r="B1023" s="317"/>
      <c r="C1023" s="295"/>
      <c r="D1023" s="295"/>
      <c r="E1023" s="327"/>
      <c r="F1023" s="349"/>
    </row>
    <row r="1024" spans="1:6">
      <c r="A1024" s="308" t="s">
        <v>31</v>
      </c>
      <c r="B1024" s="306" t="s">
        <v>650</v>
      </c>
      <c r="C1024" s="295"/>
      <c r="D1024" s="295"/>
      <c r="E1024" s="327"/>
      <c r="F1024" s="349"/>
    </row>
    <row r="1025" spans="1:6">
      <c r="A1025" s="308"/>
      <c r="B1025" s="306" t="s">
        <v>881</v>
      </c>
      <c r="C1025" s="296"/>
      <c r="D1025" s="295"/>
      <c r="E1025" s="327"/>
      <c r="F1025" s="369"/>
    </row>
    <row r="1026" spans="1:6">
      <c r="A1026" s="308"/>
      <c r="B1026" s="370" t="s">
        <v>880</v>
      </c>
      <c r="C1026" s="296">
        <v>1</v>
      </c>
      <c r="D1026" s="295" t="s">
        <v>36</v>
      </c>
      <c r="E1026" s="372"/>
      <c r="F1026" s="375"/>
    </row>
    <row r="1027" spans="1:6">
      <c r="A1027" s="300"/>
      <c r="B1027" s="370"/>
      <c r="C1027" s="296"/>
      <c r="D1027" s="295"/>
      <c r="E1027" s="372"/>
      <c r="F1027" s="375"/>
    </row>
    <row r="1028" spans="1:6">
      <c r="A1028" s="300"/>
      <c r="B1028" s="370"/>
      <c r="C1028" s="296"/>
      <c r="D1028" s="295"/>
      <c r="E1028" s="372"/>
      <c r="F1028" s="375"/>
    </row>
    <row r="1029" spans="1:6">
      <c r="A1029" s="300"/>
      <c r="B1029" s="370"/>
      <c r="C1029" s="296"/>
      <c r="D1029" s="295"/>
      <c r="E1029" s="372"/>
      <c r="F1029" s="375"/>
    </row>
    <row r="1030" spans="1:6">
      <c r="A1030" s="300"/>
      <c r="B1030" s="370"/>
      <c r="C1030" s="296"/>
      <c r="D1030" s="295"/>
      <c r="E1030" s="372"/>
      <c r="F1030" s="375"/>
    </row>
    <row r="1031" spans="1:6">
      <c r="A1031" s="300"/>
      <c r="B1031" s="370"/>
      <c r="C1031" s="296"/>
      <c r="D1031" s="295"/>
      <c r="E1031" s="372"/>
      <c r="F1031" s="375"/>
    </row>
    <row r="1032" spans="1:6">
      <c r="A1032" s="300"/>
      <c r="B1032" s="370"/>
      <c r="C1032" s="296"/>
      <c r="D1032" s="295"/>
      <c r="E1032" s="372"/>
      <c r="F1032" s="375"/>
    </row>
    <row r="1033" spans="1:6">
      <c r="A1033" s="300"/>
      <c r="B1033" s="370"/>
      <c r="C1033" s="296"/>
      <c r="D1033" s="295"/>
      <c r="E1033" s="372"/>
      <c r="F1033" s="375"/>
    </row>
    <row r="1034" spans="1:6">
      <c r="A1034" s="300"/>
      <c r="B1034" s="370"/>
      <c r="C1034" s="296"/>
      <c r="D1034" s="295"/>
      <c r="E1034" s="372"/>
      <c r="F1034" s="375"/>
    </row>
    <row r="1035" spans="1:6">
      <c r="A1035" s="300"/>
      <c r="B1035" s="370"/>
      <c r="C1035" s="391"/>
      <c r="D1035" s="295"/>
      <c r="E1035" s="372"/>
      <c r="F1035" s="387"/>
    </row>
    <row r="1036" spans="1:6">
      <c r="A1036" s="305"/>
      <c r="B1036" s="309"/>
      <c r="C1036" s="336"/>
      <c r="D1036" s="336"/>
      <c r="E1036" s="337"/>
      <c r="F1036" s="326"/>
    </row>
    <row r="1037" spans="1:6">
      <c r="A1037" s="303" t="s">
        <v>1</v>
      </c>
      <c r="B1037" s="310" t="s">
        <v>17</v>
      </c>
      <c r="C1037" s="324"/>
      <c r="D1037" s="324"/>
      <c r="E1037" s="338" t="s">
        <v>18</v>
      </c>
      <c r="F1037" s="339"/>
    </row>
    <row r="1038" spans="1:6">
      <c r="A1038" s="300"/>
      <c r="B1038" s="302" t="s">
        <v>1</v>
      </c>
      <c r="C1038" s="295"/>
      <c r="D1038" s="295"/>
      <c r="E1038" s="352"/>
      <c r="F1038" s="349"/>
    </row>
    <row r="1039" spans="1:6" ht="14.1" thickBot="1">
      <c r="A1039" s="318"/>
      <c r="B1039" s="311" t="s">
        <v>913</v>
      </c>
      <c r="C1039" s="389">
        <f>C970+0.01</f>
        <v>5.1499999999999986</v>
      </c>
      <c r="D1039" s="340"/>
      <c r="E1039" s="341" t="s">
        <v>1</v>
      </c>
      <c r="F1039" s="342"/>
    </row>
    <row r="1040" spans="1:6" ht="14.1">
      <c r="A1040" s="312"/>
      <c r="B1040" s="313"/>
      <c r="C1040" s="320"/>
      <c r="D1040" s="320"/>
      <c r="E1040" s="365"/>
      <c r="F1040" s="366"/>
    </row>
    <row r="1041" spans="1:6" ht="14.1">
      <c r="A1041" s="300"/>
      <c r="B1041" s="302"/>
      <c r="C1041" s="295"/>
      <c r="D1041" s="295"/>
      <c r="E1041" s="353" t="s">
        <v>94</v>
      </c>
      <c r="F1041" s="344"/>
    </row>
    <row r="1042" spans="1:6" ht="14.1">
      <c r="A1042" s="303"/>
      <c r="B1042" s="304"/>
      <c r="C1042" s="324"/>
      <c r="D1042" s="324"/>
      <c r="E1042" s="367"/>
      <c r="F1042" s="368"/>
    </row>
    <row r="1043" spans="1:6">
      <c r="A1043" s="300"/>
      <c r="B1043" s="370"/>
      <c r="C1043" s="393"/>
      <c r="D1043" s="295"/>
      <c r="E1043" s="372"/>
      <c r="F1043" s="388"/>
    </row>
    <row r="1044" spans="1:6" ht="14.1">
      <c r="A1044" s="300"/>
      <c r="B1044" s="371" t="s">
        <v>992</v>
      </c>
      <c r="C1044" s="296"/>
      <c r="D1044" s="295"/>
      <c r="E1044" s="372"/>
      <c r="F1044" s="328"/>
    </row>
    <row r="1045" spans="1:6">
      <c r="A1045" s="384"/>
      <c r="B1045" s="370"/>
      <c r="C1045" s="296"/>
      <c r="D1045" s="295"/>
      <c r="E1045" s="385"/>
      <c r="F1045" s="335"/>
    </row>
    <row r="1046" spans="1:6" ht="14.1">
      <c r="A1046" s="300"/>
      <c r="B1046" s="371" t="s">
        <v>1818</v>
      </c>
      <c r="C1046" s="296"/>
      <c r="D1046" s="295"/>
      <c r="E1046" s="372"/>
      <c r="F1046" s="328"/>
    </row>
    <row r="1047" spans="1:6">
      <c r="A1047" s="373"/>
      <c r="B1047" s="370"/>
      <c r="C1047" s="296"/>
      <c r="D1047" s="302"/>
      <c r="E1047" s="372"/>
      <c r="F1047" s="329"/>
    </row>
    <row r="1048" spans="1:6">
      <c r="A1048" s="300" t="s">
        <v>2</v>
      </c>
      <c r="B1048" s="374" t="s">
        <v>651</v>
      </c>
      <c r="C1048" s="296"/>
      <c r="D1048" s="295"/>
      <c r="E1048" s="372"/>
      <c r="F1048" s="328"/>
    </row>
    <row r="1049" spans="1:6">
      <c r="A1049" s="300"/>
      <c r="B1049" s="370" t="s">
        <v>882</v>
      </c>
      <c r="C1049" s="296">
        <v>4</v>
      </c>
      <c r="D1049" s="295" t="s">
        <v>36</v>
      </c>
      <c r="E1049" s="372"/>
      <c r="F1049" s="328"/>
    </row>
    <row r="1050" spans="1:6">
      <c r="A1050" s="308"/>
      <c r="B1050" s="306"/>
      <c r="C1050" s="295"/>
      <c r="D1050" s="295"/>
      <c r="E1050" s="327"/>
      <c r="F1050" s="349"/>
    </row>
    <row r="1051" spans="1:6" ht="14.1">
      <c r="A1051" s="300"/>
      <c r="B1051" s="371" t="s">
        <v>1819</v>
      </c>
      <c r="C1051" s="296"/>
      <c r="D1051" s="295"/>
      <c r="E1051" s="372"/>
      <c r="F1051" s="328"/>
    </row>
    <row r="1052" spans="1:6">
      <c r="A1052" s="373"/>
      <c r="B1052" s="370"/>
      <c r="C1052" s="296"/>
      <c r="D1052" s="302"/>
      <c r="E1052" s="372"/>
      <c r="F1052" s="329"/>
    </row>
    <row r="1053" spans="1:6">
      <c r="A1053" s="300" t="s">
        <v>6</v>
      </c>
      <c r="B1053" s="374" t="s">
        <v>651</v>
      </c>
      <c r="C1053" s="296"/>
      <c r="D1053" s="295"/>
      <c r="E1053" s="372"/>
      <c r="F1053" s="328"/>
    </row>
    <row r="1054" spans="1:6">
      <c r="A1054" s="300"/>
      <c r="B1054" s="370" t="s">
        <v>882</v>
      </c>
      <c r="C1054" s="296">
        <v>3</v>
      </c>
      <c r="D1054" s="295" t="s">
        <v>36</v>
      </c>
      <c r="E1054" s="372"/>
      <c r="F1054" s="328"/>
    </row>
    <row r="1055" spans="1:6">
      <c r="A1055" s="308"/>
      <c r="B1055" s="316"/>
      <c r="C1055" s="295"/>
      <c r="D1055" s="295"/>
      <c r="E1055" s="327"/>
      <c r="F1055" s="349"/>
    </row>
    <row r="1056" spans="1:6" ht="14.1">
      <c r="A1056" s="300"/>
      <c r="B1056" s="371" t="s">
        <v>1820</v>
      </c>
      <c r="C1056" s="296"/>
      <c r="D1056" s="295"/>
      <c r="E1056" s="372"/>
      <c r="F1056" s="328"/>
    </row>
    <row r="1057" spans="1:6">
      <c r="A1057" s="373"/>
      <c r="B1057" s="370"/>
      <c r="C1057" s="296"/>
      <c r="D1057" s="302"/>
      <c r="E1057" s="372"/>
      <c r="F1057" s="329"/>
    </row>
    <row r="1058" spans="1:6">
      <c r="A1058" s="300" t="s">
        <v>7</v>
      </c>
      <c r="B1058" s="374" t="s">
        <v>651</v>
      </c>
      <c r="C1058" s="296"/>
      <c r="D1058" s="295"/>
      <c r="E1058" s="372"/>
      <c r="F1058" s="328"/>
    </row>
    <row r="1059" spans="1:6">
      <c r="A1059" s="300"/>
      <c r="B1059" s="370" t="s">
        <v>882</v>
      </c>
      <c r="C1059" s="296">
        <v>4</v>
      </c>
      <c r="D1059" s="295" t="s">
        <v>36</v>
      </c>
      <c r="E1059" s="372"/>
      <c r="F1059" s="328"/>
    </row>
    <row r="1060" spans="1:6">
      <c r="A1060" s="308"/>
      <c r="B1060" s="316"/>
      <c r="C1060" s="295"/>
      <c r="D1060" s="295"/>
      <c r="E1060" s="327"/>
      <c r="F1060" s="328"/>
    </row>
    <row r="1061" spans="1:6" ht="14.1">
      <c r="A1061" s="300"/>
      <c r="B1061" s="371" t="s">
        <v>1821</v>
      </c>
      <c r="C1061" s="296"/>
      <c r="D1061" s="295"/>
      <c r="E1061" s="372"/>
      <c r="F1061" s="328"/>
    </row>
    <row r="1062" spans="1:6">
      <c r="A1062" s="373"/>
      <c r="B1062" s="370"/>
      <c r="C1062" s="296"/>
      <c r="D1062" s="302"/>
      <c r="E1062" s="372"/>
      <c r="F1062" s="329"/>
    </row>
    <row r="1063" spans="1:6">
      <c r="A1063" s="300" t="s">
        <v>8</v>
      </c>
      <c r="B1063" s="374" t="s">
        <v>651</v>
      </c>
      <c r="C1063" s="296"/>
      <c r="D1063" s="295"/>
      <c r="E1063" s="372"/>
      <c r="F1063" s="328"/>
    </row>
    <row r="1064" spans="1:6">
      <c r="A1064" s="300"/>
      <c r="B1064" s="370" t="s">
        <v>882</v>
      </c>
      <c r="C1064" s="296">
        <v>3</v>
      </c>
      <c r="D1064" s="295" t="s">
        <v>36</v>
      </c>
      <c r="E1064" s="372"/>
      <c r="F1064" s="328"/>
    </row>
    <row r="1065" spans="1:6">
      <c r="A1065" s="308"/>
      <c r="B1065" s="306"/>
      <c r="C1065" s="295"/>
      <c r="D1065" s="295"/>
      <c r="E1065" s="327"/>
      <c r="F1065" s="349"/>
    </row>
    <row r="1066" spans="1:6" ht="14.1">
      <c r="A1066" s="300"/>
      <c r="B1066" s="371" t="s">
        <v>1822</v>
      </c>
      <c r="C1066" s="296"/>
      <c r="D1066" s="295"/>
      <c r="E1066" s="372"/>
      <c r="F1066" s="328"/>
    </row>
    <row r="1067" spans="1:6">
      <c r="A1067" s="373"/>
      <c r="B1067" s="370"/>
      <c r="C1067" s="296"/>
      <c r="D1067" s="302"/>
      <c r="E1067" s="372"/>
      <c r="F1067" s="329"/>
    </row>
    <row r="1068" spans="1:6">
      <c r="A1068" s="300" t="s">
        <v>10</v>
      </c>
      <c r="B1068" s="374" t="s">
        <v>651</v>
      </c>
      <c r="C1068" s="296"/>
      <c r="D1068" s="295"/>
      <c r="E1068" s="372"/>
      <c r="F1068" s="328"/>
    </row>
    <row r="1069" spans="1:6">
      <c r="A1069" s="300"/>
      <c r="B1069" s="370" t="s">
        <v>882</v>
      </c>
      <c r="C1069" s="296">
        <v>3</v>
      </c>
      <c r="D1069" s="295" t="s">
        <v>36</v>
      </c>
      <c r="E1069" s="372"/>
      <c r="F1069" s="328"/>
    </row>
    <row r="1070" spans="1:6">
      <c r="A1070" s="330"/>
      <c r="B1070" s="331"/>
      <c r="C1070" s="332"/>
      <c r="D1070" s="332"/>
      <c r="E1070" s="333"/>
      <c r="F1070" s="335"/>
    </row>
    <row r="1071" spans="1:6" ht="14.1">
      <c r="A1071" s="300"/>
      <c r="B1071" s="371" t="s">
        <v>1823</v>
      </c>
      <c r="C1071" s="296"/>
      <c r="D1071" s="295"/>
      <c r="E1071" s="372"/>
      <c r="F1071" s="328"/>
    </row>
    <row r="1072" spans="1:6">
      <c r="A1072" s="373"/>
      <c r="B1072" s="370"/>
      <c r="C1072" s="296"/>
      <c r="D1072" s="302"/>
      <c r="E1072" s="372"/>
      <c r="F1072" s="329"/>
    </row>
    <row r="1073" spans="1:6">
      <c r="A1073" s="300" t="s">
        <v>14</v>
      </c>
      <c r="B1073" s="374" t="s">
        <v>651</v>
      </c>
      <c r="C1073" s="296"/>
      <c r="D1073" s="295"/>
      <c r="E1073" s="372"/>
      <c r="F1073" s="328"/>
    </row>
    <row r="1074" spans="1:6">
      <c r="A1074" s="300"/>
      <c r="B1074" s="370" t="s">
        <v>882</v>
      </c>
      <c r="C1074" s="296">
        <v>4</v>
      </c>
      <c r="D1074" s="295" t="s">
        <v>36</v>
      </c>
      <c r="E1074" s="372"/>
      <c r="F1074" s="328"/>
    </row>
    <row r="1075" spans="1:6">
      <c r="A1075" s="330"/>
      <c r="B1075" s="331"/>
      <c r="C1075" s="332"/>
      <c r="D1075" s="332"/>
      <c r="E1075" s="333"/>
      <c r="F1075" s="359"/>
    </row>
    <row r="1076" spans="1:6" ht="14.1">
      <c r="A1076" s="300"/>
      <c r="B1076" s="371" t="s">
        <v>1824</v>
      </c>
      <c r="C1076" s="296"/>
      <c r="D1076" s="295"/>
      <c r="E1076" s="372"/>
      <c r="F1076" s="328"/>
    </row>
    <row r="1077" spans="1:6">
      <c r="A1077" s="373"/>
      <c r="B1077" s="370"/>
      <c r="C1077" s="296"/>
      <c r="D1077" s="302"/>
      <c r="E1077" s="372"/>
      <c r="F1077" s="329"/>
    </row>
    <row r="1078" spans="1:6">
      <c r="A1078" s="300" t="s">
        <v>16</v>
      </c>
      <c r="B1078" s="374" t="s">
        <v>651</v>
      </c>
      <c r="C1078" s="296"/>
      <c r="D1078" s="295"/>
      <c r="E1078" s="372"/>
      <c r="F1078" s="328"/>
    </row>
    <row r="1079" spans="1:6">
      <c r="A1079" s="300"/>
      <c r="B1079" s="370" t="s">
        <v>882</v>
      </c>
      <c r="C1079" s="296">
        <v>2</v>
      </c>
      <c r="D1079" s="295" t="s">
        <v>36</v>
      </c>
      <c r="E1079" s="372"/>
      <c r="F1079" s="328"/>
    </row>
    <row r="1080" spans="1:6">
      <c r="A1080" s="330"/>
      <c r="B1080" s="386"/>
      <c r="C1080" s="392"/>
      <c r="D1080" s="332"/>
      <c r="E1080" s="385"/>
      <c r="F1080" s="359"/>
    </row>
    <row r="1081" spans="1:6" ht="14.1">
      <c r="A1081" s="384"/>
      <c r="B1081" s="371" t="s">
        <v>1825</v>
      </c>
      <c r="C1081" s="296"/>
      <c r="D1081" s="295"/>
      <c r="E1081" s="385"/>
      <c r="F1081" s="359"/>
    </row>
    <row r="1082" spans="1:6">
      <c r="A1082" s="384"/>
      <c r="B1082" s="370"/>
      <c r="C1082" s="296"/>
      <c r="D1082" s="302"/>
      <c r="E1082" s="385"/>
      <c r="F1082" s="359"/>
    </row>
    <row r="1083" spans="1:6">
      <c r="A1083" s="384" t="s">
        <v>24</v>
      </c>
      <c r="B1083" s="374" t="s">
        <v>651</v>
      </c>
      <c r="C1083" s="296"/>
      <c r="D1083" s="295"/>
      <c r="E1083" s="385"/>
      <c r="F1083" s="359"/>
    </row>
    <row r="1084" spans="1:6">
      <c r="A1084" s="384"/>
      <c r="B1084" s="370" t="s">
        <v>882</v>
      </c>
      <c r="C1084" s="296">
        <v>4</v>
      </c>
      <c r="D1084" s="295" t="s">
        <v>36</v>
      </c>
      <c r="E1084" s="385"/>
      <c r="F1084" s="359"/>
    </row>
    <row r="1085" spans="1:6">
      <c r="A1085" s="308"/>
      <c r="B1085" s="306"/>
      <c r="C1085" s="295"/>
      <c r="D1085" s="295"/>
      <c r="E1085" s="327"/>
      <c r="F1085" s="349"/>
    </row>
    <row r="1086" spans="1:6" ht="14.1">
      <c r="A1086" s="308"/>
      <c r="B1086" s="371" t="s">
        <v>660</v>
      </c>
      <c r="C1086" s="296"/>
      <c r="D1086" s="295"/>
      <c r="E1086" s="327"/>
      <c r="F1086" s="369"/>
    </row>
    <row r="1087" spans="1:6">
      <c r="A1087" s="308"/>
      <c r="B1087" s="370"/>
      <c r="C1087" s="296"/>
      <c r="D1087" s="295"/>
      <c r="E1087" s="327"/>
      <c r="F1087" s="369"/>
    </row>
    <row r="1088" spans="1:6">
      <c r="A1088" s="308" t="s">
        <v>31</v>
      </c>
      <c r="B1088" s="370" t="s">
        <v>661</v>
      </c>
      <c r="C1088" s="296"/>
      <c r="D1088" s="295"/>
      <c r="E1088" s="327"/>
      <c r="F1088" s="369"/>
    </row>
    <row r="1089" spans="1:6">
      <c r="A1089" s="308"/>
      <c r="B1089" s="370" t="s">
        <v>883</v>
      </c>
      <c r="C1089" s="296">
        <v>3</v>
      </c>
      <c r="D1089" s="295" t="s">
        <v>36</v>
      </c>
      <c r="E1089" s="327"/>
      <c r="F1089" s="349"/>
    </row>
    <row r="1090" spans="1:6" ht="14.1">
      <c r="A1090" s="308"/>
      <c r="B1090" s="371"/>
      <c r="C1090" s="296"/>
      <c r="D1090" s="295"/>
      <c r="E1090" s="327"/>
      <c r="F1090" s="349"/>
    </row>
    <row r="1091" spans="1:6">
      <c r="A1091" s="308" t="s">
        <v>34</v>
      </c>
      <c r="B1091" s="370" t="s">
        <v>884</v>
      </c>
      <c r="C1091" s="296">
        <v>17</v>
      </c>
      <c r="D1091" s="295" t="s">
        <v>32</v>
      </c>
      <c r="E1091" s="327"/>
      <c r="F1091" s="349"/>
    </row>
    <row r="1092" spans="1:6" ht="14.1">
      <c r="A1092" s="308"/>
      <c r="B1092" s="371"/>
      <c r="C1092" s="296"/>
      <c r="D1092" s="295"/>
      <c r="E1092" s="327"/>
      <c r="F1092" s="349"/>
    </row>
    <row r="1093" spans="1:6">
      <c r="A1093" s="308" t="s">
        <v>35</v>
      </c>
      <c r="B1093" s="370" t="s">
        <v>886</v>
      </c>
      <c r="C1093" s="296"/>
      <c r="D1093" s="295"/>
      <c r="E1093" s="327"/>
      <c r="F1093" s="349"/>
    </row>
    <row r="1094" spans="1:6">
      <c r="A1094" s="308"/>
      <c r="B1094" s="370" t="s">
        <v>888</v>
      </c>
      <c r="C1094" s="296">
        <v>15</v>
      </c>
      <c r="D1094" s="295" t="s">
        <v>36</v>
      </c>
      <c r="E1094" s="327"/>
      <c r="F1094" s="369"/>
    </row>
    <row r="1095" spans="1:6">
      <c r="A1095" s="308"/>
      <c r="B1095" s="370"/>
      <c r="C1095" s="296"/>
      <c r="D1095" s="295"/>
      <c r="E1095" s="327"/>
      <c r="F1095" s="369"/>
    </row>
    <row r="1096" spans="1:6">
      <c r="A1096" s="308" t="s">
        <v>37</v>
      </c>
      <c r="B1096" s="370" t="s">
        <v>884</v>
      </c>
      <c r="C1096" s="296">
        <v>29</v>
      </c>
      <c r="D1096" s="295" t="s">
        <v>32</v>
      </c>
      <c r="E1096" s="327"/>
      <c r="F1096" s="369"/>
    </row>
    <row r="1097" spans="1:6" ht="14.1">
      <c r="A1097" s="308"/>
      <c r="B1097" s="371"/>
      <c r="C1097" s="296"/>
      <c r="D1097" s="295"/>
      <c r="E1097" s="327"/>
      <c r="F1097" s="369"/>
    </row>
    <row r="1098" spans="1:6">
      <c r="A1098" s="308" t="s">
        <v>38</v>
      </c>
      <c r="B1098" s="370" t="s">
        <v>885</v>
      </c>
      <c r="C1098" s="296">
        <f>11+14+15</f>
        <v>40</v>
      </c>
      <c r="D1098" s="295" t="s">
        <v>32</v>
      </c>
      <c r="E1098" s="327"/>
      <c r="F1098" s="369"/>
    </row>
    <row r="1099" spans="1:6">
      <c r="A1099" s="308"/>
      <c r="B1099" s="370" t="s">
        <v>1035</v>
      </c>
      <c r="C1099" s="296"/>
      <c r="D1099" s="295"/>
      <c r="E1099" s="327"/>
      <c r="F1099" s="369"/>
    </row>
    <row r="1100" spans="1:6">
      <c r="A1100" s="308"/>
      <c r="B1100" s="370"/>
      <c r="C1100" s="296"/>
      <c r="D1100" s="295"/>
      <c r="E1100" s="327"/>
      <c r="F1100" s="369"/>
    </row>
    <row r="1101" spans="1:6">
      <c r="A1101" s="308"/>
      <c r="B1101" s="370"/>
      <c r="C1101" s="296"/>
      <c r="D1101" s="295"/>
      <c r="E1101" s="327"/>
      <c r="F1101" s="369"/>
    </row>
    <row r="1102" spans="1:6">
      <c r="A1102" s="308"/>
      <c r="B1102" s="370"/>
      <c r="C1102" s="296"/>
      <c r="D1102" s="295"/>
      <c r="E1102" s="327"/>
      <c r="F1102" s="369"/>
    </row>
    <row r="1103" spans="1:6">
      <c r="A1103" s="308"/>
      <c r="B1103" s="370"/>
      <c r="C1103" s="296"/>
      <c r="D1103" s="295"/>
      <c r="E1103" s="327"/>
      <c r="F1103" s="369"/>
    </row>
    <row r="1104" spans="1:6">
      <c r="A1104" s="308"/>
      <c r="B1104" s="370"/>
      <c r="C1104" s="296"/>
      <c r="D1104" s="295"/>
      <c r="E1104" s="327"/>
      <c r="F1104" s="369"/>
    </row>
    <row r="1105" spans="1:6">
      <c r="A1105" s="308"/>
      <c r="B1105" s="370"/>
      <c r="C1105" s="296"/>
      <c r="D1105" s="295"/>
      <c r="E1105" s="327"/>
      <c r="F1105" s="369"/>
    </row>
    <row r="1106" spans="1:6">
      <c r="A1106" s="305"/>
      <c r="B1106" s="309"/>
      <c r="C1106" s="336"/>
      <c r="D1106" s="336"/>
      <c r="E1106" s="337"/>
      <c r="F1106" s="326"/>
    </row>
    <row r="1107" spans="1:6">
      <c r="A1107" s="303" t="s">
        <v>1</v>
      </c>
      <c r="B1107" s="310" t="s">
        <v>17</v>
      </c>
      <c r="C1107" s="324"/>
      <c r="D1107" s="324"/>
      <c r="E1107" s="338" t="s">
        <v>18</v>
      </c>
      <c r="F1107" s="339"/>
    </row>
    <row r="1108" spans="1:6">
      <c r="A1108" s="300"/>
      <c r="B1108" s="302" t="s">
        <v>1</v>
      </c>
      <c r="C1108" s="295"/>
      <c r="D1108" s="295"/>
      <c r="E1108" s="352"/>
      <c r="F1108" s="349"/>
    </row>
    <row r="1109" spans="1:6" ht="14.1" thickBot="1">
      <c r="A1109" s="318"/>
      <c r="B1109" s="311" t="s">
        <v>913</v>
      </c>
      <c r="C1109" s="389">
        <f>C1039+0.01</f>
        <v>5.1599999999999984</v>
      </c>
      <c r="D1109" s="340"/>
      <c r="E1109" s="341" t="s">
        <v>1</v>
      </c>
      <c r="F1109" s="342"/>
    </row>
    <row r="1110" spans="1:6" ht="14.1">
      <c r="A1110" s="312"/>
      <c r="B1110" s="313"/>
      <c r="C1110" s="320"/>
      <c r="D1110" s="320"/>
      <c r="E1110" s="365"/>
      <c r="F1110" s="366"/>
    </row>
    <row r="1111" spans="1:6" ht="14.1">
      <c r="A1111" s="300"/>
      <c r="B1111" s="302"/>
      <c r="C1111" s="295"/>
      <c r="D1111" s="295"/>
      <c r="E1111" s="353" t="s">
        <v>94</v>
      </c>
      <c r="F1111" s="344"/>
    </row>
    <row r="1112" spans="1:6" ht="14.1">
      <c r="A1112" s="303"/>
      <c r="B1112" s="304"/>
      <c r="C1112" s="324"/>
      <c r="D1112" s="324"/>
      <c r="E1112" s="367"/>
      <c r="F1112" s="368"/>
    </row>
    <row r="1113" spans="1:6">
      <c r="A1113" s="308"/>
      <c r="B1113" s="370"/>
      <c r="C1113" s="296"/>
      <c r="D1113" s="295"/>
      <c r="E1113" s="327"/>
      <c r="F1113" s="369"/>
    </row>
    <row r="1114" spans="1:6" ht="14.1">
      <c r="A1114" s="308"/>
      <c r="B1114" s="371" t="s">
        <v>660</v>
      </c>
      <c r="C1114" s="296"/>
      <c r="D1114" s="295"/>
      <c r="E1114" s="327"/>
      <c r="F1114" s="369"/>
    </row>
    <row r="1115" spans="1:6">
      <c r="A1115" s="308"/>
      <c r="B1115" s="370"/>
      <c r="C1115" s="296"/>
      <c r="D1115" s="295"/>
      <c r="E1115" s="327"/>
      <c r="F1115" s="369"/>
    </row>
    <row r="1116" spans="1:6">
      <c r="A1116" s="308" t="s">
        <v>2</v>
      </c>
      <c r="B1116" s="370" t="s">
        <v>1826</v>
      </c>
      <c r="C1116" s="296"/>
      <c r="D1116" s="295"/>
      <c r="E1116" s="327"/>
      <c r="F1116" s="349"/>
    </row>
    <row r="1117" spans="1:6">
      <c r="A1117" s="308"/>
      <c r="B1117" s="370" t="s">
        <v>887</v>
      </c>
      <c r="C1117" s="296"/>
      <c r="D1117" s="295"/>
      <c r="E1117" s="327"/>
      <c r="F1117" s="369"/>
    </row>
    <row r="1118" spans="1:6">
      <c r="A1118" s="308"/>
      <c r="B1118" s="370" t="s">
        <v>889</v>
      </c>
      <c r="C1118" s="296">
        <v>19</v>
      </c>
      <c r="D1118" s="295" t="s">
        <v>890</v>
      </c>
      <c r="E1118" s="327"/>
      <c r="F1118" s="349"/>
    </row>
    <row r="1119" spans="1:6">
      <c r="A1119" s="308"/>
      <c r="B1119" s="370"/>
      <c r="C1119" s="296"/>
      <c r="D1119" s="295"/>
      <c r="E1119" s="327"/>
      <c r="F1119" s="349"/>
    </row>
    <row r="1120" spans="1:6">
      <c r="A1120" s="308" t="s">
        <v>6</v>
      </c>
      <c r="B1120" s="370" t="s">
        <v>884</v>
      </c>
      <c r="C1120" s="296">
        <v>21</v>
      </c>
      <c r="D1120" s="295" t="s">
        <v>32</v>
      </c>
      <c r="E1120" s="327"/>
      <c r="F1120" s="349"/>
    </row>
    <row r="1121" spans="1:6" ht="14.1">
      <c r="A1121" s="308"/>
      <c r="B1121" s="371"/>
      <c r="C1121" s="296"/>
      <c r="D1121" s="295"/>
      <c r="E1121" s="327"/>
      <c r="F1121" s="349"/>
    </row>
    <row r="1122" spans="1:6">
      <c r="A1122" s="308" t="s">
        <v>7</v>
      </c>
      <c r="B1122" s="370" t="s">
        <v>885</v>
      </c>
      <c r="C1122" s="296"/>
      <c r="D1122" s="295" t="s">
        <v>32</v>
      </c>
      <c r="E1122" s="327"/>
      <c r="F1122" s="349"/>
    </row>
    <row r="1123" spans="1:6">
      <c r="A1123" s="308"/>
      <c r="B1123" s="370"/>
      <c r="C1123" s="296"/>
      <c r="D1123" s="295"/>
      <c r="E1123" s="327"/>
      <c r="F1123" s="349"/>
    </row>
    <row r="1124" spans="1:6">
      <c r="A1124" s="308" t="s">
        <v>8</v>
      </c>
      <c r="B1124" s="370" t="s">
        <v>1827</v>
      </c>
      <c r="C1124" s="296"/>
      <c r="D1124" s="295"/>
      <c r="E1124" s="327"/>
      <c r="F1124" s="349"/>
    </row>
    <row r="1125" spans="1:6">
      <c r="A1125" s="308"/>
      <c r="B1125" s="370" t="s">
        <v>898</v>
      </c>
      <c r="C1125" s="296">
        <v>2</v>
      </c>
      <c r="D1125" s="295" t="s">
        <v>36</v>
      </c>
      <c r="E1125" s="327"/>
      <c r="F1125" s="369"/>
    </row>
    <row r="1126" spans="1:6" ht="14.1">
      <c r="A1126" s="308"/>
      <c r="B1126" s="371"/>
      <c r="C1126" s="296"/>
      <c r="D1126" s="295"/>
      <c r="E1126" s="327"/>
      <c r="F1126" s="349"/>
    </row>
    <row r="1127" spans="1:6">
      <c r="A1127" s="308" t="s">
        <v>10</v>
      </c>
      <c r="B1127" s="306" t="s">
        <v>662</v>
      </c>
      <c r="C1127" s="295"/>
      <c r="D1127" s="295"/>
      <c r="E1127" s="327"/>
      <c r="F1127" s="349"/>
    </row>
    <row r="1128" spans="1:6">
      <c r="A1128" s="308"/>
      <c r="B1128" s="306" t="s">
        <v>663</v>
      </c>
      <c r="C1128" s="295"/>
      <c r="D1128" s="295"/>
      <c r="E1128" s="327"/>
      <c r="F1128" s="349"/>
    </row>
    <row r="1129" spans="1:6">
      <c r="A1129" s="308"/>
      <c r="B1129" s="306" t="s">
        <v>664</v>
      </c>
      <c r="C1129" s="296"/>
      <c r="D1129" s="295" t="s">
        <v>36</v>
      </c>
      <c r="E1129" s="327"/>
      <c r="F1129" s="369"/>
    </row>
    <row r="1130" spans="1:6">
      <c r="A1130" s="308"/>
      <c r="B1130" s="370"/>
      <c r="C1130" s="296"/>
      <c r="D1130" s="295"/>
      <c r="E1130" s="327"/>
      <c r="F1130" s="369"/>
    </row>
    <row r="1131" spans="1:6">
      <c r="A1131" s="308" t="s">
        <v>14</v>
      </c>
      <c r="B1131" s="370" t="s">
        <v>665</v>
      </c>
      <c r="C1131" s="296"/>
      <c r="D1131" s="295"/>
      <c r="E1131" s="327"/>
      <c r="F1131" s="349"/>
    </row>
    <row r="1132" spans="1:6">
      <c r="A1132" s="308"/>
      <c r="B1132" s="306" t="s">
        <v>891</v>
      </c>
      <c r="C1132" s="296">
        <v>27</v>
      </c>
      <c r="D1132" s="295" t="s">
        <v>36</v>
      </c>
      <c r="E1132" s="327"/>
      <c r="F1132" s="349"/>
    </row>
    <row r="1133" spans="1:6">
      <c r="A1133" s="308"/>
      <c r="B1133" s="306"/>
      <c r="C1133" s="295"/>
      <c r="D1133" s="295"/>
      <c r="E1133" s="327"/>
      <c r="F1133" s="349"/>
    </row>
    <row r="1134" spans="1:6">
      <c r="A1134" s="308" t="s">
        <v>16</v>
      </c>
      <c r="B1134" s="370" t="s">
        <v>884</v>
      </c>
      <c r="C1134" s="296"/>
      <c r="D1134" s="295" t="s">
        <v>32</v>
      </c>
      <c r="E1134" s="327"/>
      <c r="F1134" s="349"/>
    </row>
    <row r="1135" spans="1:6" ht="14.1">
      <c r="A1135" s="308"/>
      <c r="B1135" s="371"/>
      <c r="C1135" s="296"/>
      <c r="D1135" s="295"/>
      <c r="E1135" s="327"/>
      <c r="F1135" s="349"/>
    </row>
    <row r="1136" spans="1:6">
      <c r="A1136" s="308" t="s">
        <v>24</v>
      </c>
      <c r="B1136" s="370" t="s">
        <v>892</v>
      </c>
      <c r="C1136" s="296"/>
      <c r="D1136" s="295"/>
      <c r="E1136" s="327"/>
      <c r="F1136" s="349"/>
    </row>
    <row r="1137" spans="1:6">
      <c r="A1137" s="308"/>
      <c r="B1137" s="306" t="s">
        <v>893</v>
      </c>
      <c r="C1137" s="296">
        <v>2</v>
      </c>
      <c r="D1137" s="295" t="s">
        <v>36</v>
      </c>
      <c r="E1137" s="327"/>
      <c r="F1137" s="349"/>
    </row>
    <row r="1138" spans="1:6">
      <c r="A1138" s="308"/>
      <c r="B1138" s="306"/>
      <c r="C1138" s="295"/>
      <c r="D1138" s="295"/>
      <c r="E1138" s="327"/>
      <c r="F1138" s="349"/>
    </row>
    <row r="1139" spans="1:6">
      <c r="A1139" s="308" t="s">
        <v>31</v>
      </c>
      <c r="B1139" s="306" t="s">
        <v>894</v>
      </c>
      <c r="C1139" s="295"/>
      <c r="D1139" s="295"/>
      <c r="E1139" s="327"/>
      <c r="F1139" s="349"/>
    </row>
    <row r="1140" spans="1:6">
      <c r="A1140" s="308"/>
      <c r="B1140" s="306" t="s">
        <v>895</v>
      </c>
      <c r="C1140" s="295"/>
      <c r="D1140" s="295"/>
      <c r="E1140" s="327"/>
      <c r="F1140" s="349"/>
    </row>
    <row r="1141" spans="1:6">
      <c r="A1141" s="308"/>
      <c r="B1141" s="306" t="s">
        <v>896</v>
      </c>
      <c r="C1141" s="295"/>
      <c r="D1141" s="295"/>
      <c r="E1141" s="327"/>
      <c r="F1141" s="349"/>
    </row>
    <row r="1142" spans="1:6">
      <c r="A1142" s="308"/>
      <c r="B1142" s="306" t="s">
        <v>897</v>
      </c>
      <c r="C1142" s="295">
        <f>9+12+8+10</f>
        <v>39</v>
      </c>
      <c r="D1142" s="295" t="s">
        <v>32</v>
      </c>
      <c r="E1142" s="327"/>
      <c r="F1142" s="349"/>
    </row>
    <row r="1143" spans="1:6">
      <c r="A1143" s="308"/>
      <c r="B1143" s="306"/>
      <c r="C1143" s="295"/>
      <c r="D1143" s="295"/>
      <c r="E1143" s="327"/>
      <c r="F1143" s="349"/>
    </row>
    <row r="1144" spans="1:6">
      <c r="A1144" s="308" t="s">
        <v>34</v>
      </c>
      <c r="B1144" s="370" t="s">
        <v>884</v>
      </c>
      <c r="C1144" s="296">
        <f>7+12+8+8+4+15</f>
        <v>54</v>
      </c>
      <c r="D1144" s="295" t="s">
        <v>32</v>
      </c>
      <c r="E1144" s="327"/>
      <c r="F1144" s="349"/>
    </row>
    <row r="1145" spans="1:6" ht="14.1">
      <c r="A1145" s="308"/>
      <c r="B1145" s="371"/>
      <c r="C1145" s="296"/>
      <c r="D1145" s="295"/>
      <c r="E1145" s="327"/>
      <c r="F1145" s="349"/>
    </row>
    <row r="1146" spans="1:6">
      <c r="A1146" s="308" t="s">
        <v>35</v>
      </c>
      <c r="B1146" s="370" t="s">
        <v>885</v>
      </c>
      <c r="C1146" s="296">
        <f>48+16</f>
        <v>64</v>
      </c>
      <c r="D1146" s="295" t="s">
        <v>32</v>
      </c>
      <c r="E1146" s="327"/>
      <c r="F1146" s="349"/>
    </row>
    <row r="1147" spans="1:6">
      <c r="A1147" s="308"/>
      <c r="B1147" s="306"/>
      <c r="C1147" s="295"/>
      <c r="D1147" s="295"/>
      <c r="E1147" s="327"/>
      <c r="F1147" s="349"/>
    </row>
    <row r="1148" spans="1:6" ht="14.1">
      <c r="A1148" s="308"/>
      <c r="B1148" s="377" t="s">
        <v>666</v>
      </c>
      <c r="C1148" s="296"/>
      <c r="D1148" s="295"/>
      <c r="E1148" s="327"/>
      <c r="F1148" s="349"/>
    </row>
    <row r="1149" spans="1:6" ht="14.1">
      <c r="A1149" s="308"/>
      <c r="B1149" s="377"/>
      <c r="C1149" s="296"/>
      <c r="D1149" s="295"/>
      <c r="E1149" s="327"/>
      <c r="F1149" s="349"/>
    </row>
    <row r="1150" spans="1:6" ht="14.1">
      <c r="A1150" s="308"/>
      <c r="B1150" s="377" t="s">
        <v>667</v>
      </c>
      <c r="C1150" s="296"/>
      <c r="D1150" s="295"/>
      <c r="E1150" s="327"/>
      <c r="F1150" s="349"/>
    </row>
    <row r="1151" spans="1:6" ht="14.1">
      <c r="A1151" s="308"/>
      <c r="B1151" s="377"/>
      <c r="C1151" s="296"/>
      <c r="D1151" s="295"/>
      <c r="E1151" s="327"/>
      <c r="F1151" s="349"/>
    </row>
    <row r="1152" spans="1:6">
      <c r="A1152" s="308" t="s">
        <v>37</v>
      </c>
      <c r="B1152" s="723" t="s">
        <v>668</v>
      </c>
      <c r="C1152" s="392"/>
      <c r="D1152" s="332"/>
      <c r="E1152" s="327"/>
      <c r="F1152" s="349"/>
    </row>
    <row r="1153" spans="1:6">
      <c r="A1153" s="308"/>
      <c r="B1153" s="723" t="s">
        <v>669</v>
      </c>
      <c r="C1153" s="392"/>
      <c r="D1153" s="332"/>
      <c r="E1153" s="327"/>
      <c r="F1153" s="349"/>
    </row>
    <row r="1154" spans="1:6">
      <c r="A1154" s="308"/>
      <c r="B1154" s="723" t="s">
        <v>670</v>
      </c>
      <c r="C1154" s="392"/>
      <c r="D1154" s="332"/>
      <c r="E1154" s="327"/>
      <c r="F1154" s="349"/>
    </row>
    <row r="1155" spans="1:6">
      <c r="A1155" s="308"/>
      <c r="B1155" s="723" t="s">
        <v>671</v>
      </c>
      <c r="C1155" s="392">
        <v>6</v>
      </c>
      <c r="D1155" s="332" t="s">
        <v>32</v>
      </c>
      <c r="E1155" s="327"/>
      <c r="F1155" s="328"/>
    </row>
    <row r="1156" spans="1:6">
      <c r="A1156" s="308"/>
      <c r="B1156" s="723"/>
      <c r="C1156" s="392"/>
      <c r="D1156" s="332"/>
      <c r="E1156" s="327"/>
      <c r="F1156" s="349"/>
    </row>
    <row r="1157" spans="1:6">
      <c r="A1157" s="308" t="s">
        <v>38</v>
      </c>
      <c r="B1157" s="723" t="s">
        <v>672</v>
      </c>
      <c r="C1157" s="392"/>
      <c r="D1157" s="332"/>
      <c r="E1157" s="327"/>
      <c r="F1157" s="349"/>
    </row>
    <row r="1158" spans="1:6">
      <c r="A1158" s="308"/>
      <c r="B1158" s="723" t="s">
        <v>673</v>
      </c>
      <c r="C1158" s="392"/>
      <c r="D1158" s="332"/>
      <c r="E1158" s="327"/>
      <c r="F1158" s="328"/>
    </row>
    <row r="1159" spans="1:6">
      <c r="A1159" s="308"/>
      <c r="B1159" s="723" t="s">
        <v>674</v>
      </c>
      <c r="C1159" s="392">
        <v>12</v>
      </c>
      <c r="D1159" s="332" t="s">
        <v>32</v>
      </c>
      <c r="E1159" s="327"/>
      <c r="F1159" s="328"/>
    </row>
    <row r="1160" spans="1:6">
      <c r="A1160" s="308"/>
      <c r="B1160" s="723"/>
      <c r="C1160" s="392"/>
      <c r="D1160" s="332"/>
      <c r="E1160" s="327"/>
      <c r="F1160" s="349"/>
    </row>
    <row r="1161" spans="1:6">
      <c r="A1161" s="308" t="s">
        <v>39</v>
      </c>
      <c r="B1161" s="723" t="s">
        <v>675</v>
      </c>
      <c r="C1161" s="392"/>
      <c r="D1161" s="332"/>
      <c r="E1161" s="327"/>
      <c r="F1161" s="349"/>
    </row>
    <row r="1162" spans="1:6">
      <c r="A1162" s="308"/>
      <c r="B1162" s="723" t="s">
        <v>676</v>
      </c>
      <c r="C1162" s="392"/>
      <c r="D1162" s="332"/>
      <c r="E1162" s="327"/>
      <c r="F1162" s="349"/>
    </row>
    <row r="1163" spans="1:6">
      <c r="A1163" s="308"/>
      <c r="B1163" s="723" t="s">
        <v>677</v>
      </c>
      <c r="C1163" s="392">
        <v>11</v>
      </c>
      <c r="D1163" s="332" t="s">
        <v>32</v>
      </c>
      <c r="E1163" s="327"/>
      <c r="F1163" s="328"/>
    </row>
    <row r="1164" spans="1:6">
      <c r="A1164" s="300"/>
      <c r="B1164" s="374"/>
      <c r="C1164" s="296"/>
      <c r="D1164" s="295"/>
      <c r="E1164" s="372"/>
      <c r="F1164" s="328"/>
    </row>
    <row r="1165" spans="1:6" ht="14.1">
      <c r="A1165" s="308"/>
      <c r="B1165" s="377" t="s">
        <v>678</v>
      </c>
      <c r="C1165" s="296"/>
      <c r="D1165" s="295"/>
      <c r="E1165" s="327"/>
      <c r="F1165" s="349"/>
    </row>
    <row r="1166" spans="1:6" ht="14.1">
      <c r="A1166" s="308"/>
      <c r="B1166" s="377"/>
      <c r="C1166" s="296"/>
      <c r="D1166" s="295"/>
      <c r="E1166" s="327"/>
      <c r="F1166" s="349"/>
    </row>
    <row r="1167" spans="1:6">
      <c r="A1167" s="308" t="s">
        <v>96</v>
      </c>
      <c r="B1167" s="302" t="s">
        <v>679</v>
      </c>
      <c r="C1167" s="296"/>
      <c r="D1167" s="295"/>
      <c r="E1167" s="327"/>
      <c r="F1167" s="349"/>
    </row>
    <row r="1168" spans="1:6">
      <c r="A1168" s="308"/>
      <c r="B1168" s="302" t="s">
        <v>680</v>
      </c>
      <c r="C1168" s="296"/>
      <c r="D1168" s="295"/>
      <c r="E1168" s="327"/>
      <c r="F1168" s="349"/>
    </row>
    <row r="1169" spans="1:6">
      <c r="A1169" s="308"/>
      <c r="B1169" s="302" t="s">
        <v>681</v>
      </c>
      <c r="C1169" s="296"/>
      <c r="D1169" s="295"/>
      <c r="E1169" s="327"/>
      <c r="F1169" s="349"/>
    </row>
    <row r="1170" spans="1:6">
      <c r="A1170" s="308"/>
      <c r="B1170" s="302" t="s">
        <v>682</v>
      </c>
      <c r="C1170" s="296" t="s">
        <v>21</v>
      </c>
      <c r="D1170" s="295"/>
      <c r="E1170" s="327"/>
      <c r="F1170" s="349"/>
    </row>
    <row r="1171" spans="1:6">
      <c r="A1171" s="308"/>
      <c r="B1171" s="302"/>
      <c r="C1171" s="296"/>
      <c r="D1171" s="295"/>
      <c r="E1171" s="327"/>
      <c r="F1171" s="349"/>
    </row>
    <row r="1172" spans="1:6">
      <c r="A1172" s="308" t="s">
        <v>109</v>
      </c>
      <c r="B1172" s="302" t="s">
        <v>683</v>
      </c>
      <c r="C1172" s="296"/>
      <c r="D1172" s="295"/>
      <c r="E1172" s="327"/>
      <c r="F1172" s="349"/>
    </row>
    <row r="1173" spans="1:6">
      <c r="A1173" s="308"/>
      <c r="B1173" s="302" t="s">
        <v>684</v>
      </c>
      <c r="C1173" s="296" t="s">
        <v>21</v>
      </c>
      <c r="D1173" s="295"/>
      <c r="E1173" s="327"/>
      <c r="F1173" s="349"/>
    </row>
    <row r="1174" spans="1:6">
      <c r="A1174" s="308"/>
      <c r="B1174" s="302"/>
      <c r="C1174" s="296"/>
      <c r="D1174" s="295"/>
      <c r="E1174" s="327"/>
      <c r="F1174" s="349"/>
    </row>
    <row r="1175" spans="1:6">
      <c r="A1175" s="308"/>
      <c r="B1175" s="302" t="s">
        <v>1036</v>
      </c>
      <c r="C1175" s="296"/>
      <c r="D1175" s="295"/>
      <c r="E1175" s="327"/>
      <c r="F1175" s="349"/>
    </row>
    <row r="1176" spans="1:6">
      <c r="A1176" s="305"/>
      <c r="B1176" s="309"/>
      <c r="C1176" s="336"/>
      <c r="D1176" s="336"/>
      <c r="E1176" s="337"/>
      <c r="F1176" s="326"/>
    </row>
    <row r="1177" spans="1:6">
      <c r="A1177" s="303" t="s">
        <v>1</v>
      </c>
      <c r="B1177" s="310" t="s">
        <v>17</v>
      </c>
      <c r="C1177" s="324" t="s">
        <v>1</v>
      </c>
      <c r="D1177" s="324"/>
      <c r="E1177" s="338" t="s">
        <v>18</v>
      </c>
      <c r="F1177" s="339"/>
    </row>
    <row r="1178" spans="1:6">
      <c r="A1178" s="300"/>
      <c r="B1178" s="302" t="s">
        <v>1</v>
      </c>
      <c r="C1178" s="295"/>
      <c r="D1178" s="295"/>
      <c r="E1178" s="352"/>
      <c r="F1178" s="349"/>
    </row>
    <row r="1179" spans="1:6" ht="14.1" thickBot="1">
      <c r="A1179" s="318"/>
      <c r="B1179" s="311" t="s">
        <v>913</v>
      </c>
      <c r="C1179" s="389">
        <f>C1109+0.01</f>
        <v>5.1699999999999982</v>
      </c>
      <c r="D1179" s="340"/>
      <c r="E1179" s="341" t="s">
        <v>1</v>
      </c>
      <c r="F1179" s="342"/>
    </row>
    <row r="1180" spans="1:6" ht="14.1">
      <c r="A1180" s="312"/>
      <c r="B1180" s="313"/>
      <c r="C1180" s="320"/>
      <c r="D1180" s="320"/>
      <c r="E1180" s="365"/>
      <c r="F1180" s="366"/>
    </row>
    <row r="1181" spans="1:6" ht="14.1">
      <c r="A1181" s="300"/>
      <c r="B1181" s="302"/>
      <c r="C1181" s="295"/>
      <c r="D1181" s="295"/>
      <c r="E1181" s="353" t="s">
        <v>94</v>
      </c>
      <c r="F1181" s="344"/>
    </row>
    <row r="1182" spans="1:6" ht="14.1">
      <c r="A1182" s="303"/>
      <c r="B1182" s="304"/>
      <c r="C1182" s="324"/>
      <c r="D1182" s="324"/>
      <c r="E1182" s="367"/>
      <c r="F1182" s="368"/>
    </row>
    <row r="1183" spans="1:6">
      <c r="A1183" s="308"/>
      <c r="B1183" s="302"/>
      <c r="C1183" s="296"/>
      <c r="D1183" s="295"/>
      <c r="E1183" s="327"/>
      <c r="F1183" s="349"/>
    </row>
    <row r="1184" spans="1:6" ht="14.1">
      <c r="A1184" s="308"/>
      <c r="B1184" s="355" t="s">
        <v>685</v>
      </c>
      <c r="C1184" s="296"/>
      <c r="D1184" s="295"/>
      <c r="E1184" s="327"/>
      <c r="F1184" s="349"/>
    </row>
    <row r="1185" spans="1:6">
      <c r="A1185" s="308"/>
      <c r="B1185" s="306"/>
      <c r="C1185" s="296"/>
      <c r="D1185" s="295"/>
      <c r="E1185" s="327"/>
      <c r="F1185" s="349"/>
    </row>
    <row r="1186" spans="1:6">
      <c r="A1186" s="308" t="s">
        <v>2</v>
      </c>
      <c r="B1186" s="306" t="s">
        <v>686</v>
      </c>
      <c r="C1186" s="296"/>
      <c r="D1186" s="295"/>
      <c r="E1186" s="327"/>
      <c r="F1186" s="349"/>
    </row>
    <row r="1187" spans="1:6">
      <c r="A1187" s="308"/>
      <c r="B1187" s="306" t="s">
        <v>687</v>
      </c>
      <c r="C1187" s="296"/>
      <c r="D1187" s="295"/>
      <c r="E1187" s="327"/>
      <c r="F1187" s="349"/>
    </row>
    <row r="1188" spans="1:6">
      <c r="A1188" s="308"/>
      <c r="B1188" s="306" t="s">
        <v>688</v>
      </c>
      <c r="C1188" s="296"/>
      <c r="D1188" s="295"/>
      <c r="E1188" s="327"/>
      <c r="F1188" s="349"/>
    </row>
    <row r="1189" spans="1:6">
      <c r="A1189" s="308"/>
      <c r="B1189" s="306" t="s">
        <v>689</v>
      </c>
      <c r="C1189" s="296"/>
      <c r="D1189" s="295"/>
      <c r="E1189" s="327"/>
      <c r="F1189" s="328"/>
    </row>
    <row r="1190" spans="1:6">
      <c r="A1190" s="308"/>
      <c r="B1190" s="306" t="s">
        <v>899</v>
      </c>
      <c r="C1190" s="296">
        <f>3</f>
        <v>3</v>
      </c>
      <c r="D1190" s="295" t="s">
        <v>32</v>
      </c>
      <c r="E1190" s="327"/>
      <c r="F1190" s="328"/>
    </row>
    <row r="1191" spans="1:6">
      <c r="A1191" s="308"/>
      <c r="B1191" s="306"/>
      <c r="C1191" s="295"/>
      <c r="D1191" s="295"/>
      <c r="E1191" s="327"/>
      <c r="F1191" s="349"/>
    </row>
    <row r="1192" spans="1:6">
      <c r="A1192" s="308" t="s">
        <v>6</v>
      </c>
      <c r="B1192" s="370" t="s">
        <v>884</v>
      </c>
      <c r="C1192" s="296">
        <v>3</v>
      </c>
      <c r="D1192" s="295" t="s">
        <v>32</v>
      </c>
      <c r="E1192" s="327"/>
      <c r="F1192" s="349"/>
    </row>
    <row r="1193" spans="1:6" ht="14.1">
      <c r="A1193" s="308"/>
      <c r="B1193" s="371"/>
      <c r="C1193" s="296"/>
      <c r="D1193" s="295"/>
      <c r="E1193" s="327"/>
      <c r="F1193" s="349"/>
    </row>
    <row r="1194" spans="1:6" ht="14.1">
      <c r="A1194" s="308"/>
      <c r="B1194" s="317" t="s">
        <v>690</v>
      </c>
      <c r="C1194" s="295"/>
      <c r="D1194" s="295"/>
      <c r="E1194" s="327"/>
      <c r="F1194" s="347"/>
    </row>
    <row r="1195" spans="1:6">
      <c r="A1195" s="308"/>
      <c r="B1195" s="306"/>
      <c r="C1195" s="295"/>
      <c r="D1195" s="295"/>
      <c r="E1195" s="327"/>
      <c r="F1195" s="347"/>
    </row>
    <row r="1196" spans="1:6" ht="14.1">
      <c r="A1196" s="308"/>
      <c r="B1196" s="317" t="s">
        <v>691</v>
      </c>
      <c r="C1196" s="295"/>
      <c r="D1196" s="295"/>
      <c r="E1196" s="327"/>
      <c r="F1196" s="347"/>
    </row>
    <row r="1197" spans="1:6">
      <c r="A1197" s="308"/>
      <c r="B1197" s="306"/>
      <c r="C1197" s="295"/>
      <c r="D1197" s="295"/>
      <c r="E1197" s="327"/>
      <c r="F1197" s="347"/>
    </row>
    <row r="1198" spans="1:6">
      <c r="A1198" s="308"/>
      <c r="B1198" s="306" t="s">
        <v>692</v>
      </c>
      <c r="C1198" s="295"/>
      <c r="D1198" s="295"/>
      <c r="E1198" s="327"/>
      <c r="F1198" s="347"/>
    </row>
    <row r="1199" spans="1:6">
      <c r="A1199" s="308"/>
      <c r="B1199" s="306" t="s">
        <v>693</v>
      </c>
      <c r="C1199" s="295"/>
      <c r="D1199" s="295"/>
      <c r="E1199" s="327"/>
      <c r="F1199" s="347"/>
    </row>
    <row r="1200" spans="1:6">
      <c r="A1200" s="308"/>
      <c r="B1200" s="306" t="s">
        <v>694</v>
      </c>
      <c r="C1200" s="295"/>
      <c r="D1200" s="295"/>
      <c r="E1200" s="327"/>
      <c r="F1200" s="347"/>
    </row>
    <row r="1201" spans="1:6">
      <c r="A1201" s="308"/>
      <c r="B1201" s="306"/>
      <c r="C1201" s="295"/>
      <c r="D1201" s="295"/>
      <c r="E1201" s="327"/>
      <c r="F1201" s="347"/>
    </row>
    <row r="1202" spans="1:6">
      <c r="A1202" s="308" t="s">
        <v>7</v>
      </c>
      <c r="B1202" s="306" t="s">
        <v>695</v>
      </c>
      <c r="C1202" s="295"/>
      <c r="D1202" s="295"/>
      <c r="E1202" s="327"/>
      <c r="F1202" s="347"/>
    </row>
    <row r="1203" spans="1:6">
      <c r="A1203" s="308"/>
      <c r="B1203" s="306" t="s">
        <v>696</v>
      </c>
      <c r="C1203" s="295">
        <v>120</v>
      </c>
      <c r="D1203" s="295" t="s">
        <v>25</v>
      </c>
      <c r="E1203" s="327"/>
      <c r="F1203" s="328"/>
    </row>
    <row r="1204" spans="1:6">
      <c r="A1204" s="308"/>
      <c r="B1204" s="306"/>
      <c r="C1204" s="295"/>
      <c r="D1204" s="295"/>
      <c r="E1204" s="327"/>
      <c r="F1204" s="347"/>
    </row>
    <row r="1205" spans="1:6" ht="15">
      <c r="A1205" s="308" t="s">
        <v>8</v>
      </c>
      <c r="B1205" s="87" t="s">
        <v>1037</v>
      </c>
      <c r="C1205" s="295">
        <v>36</v>
      </c>
      <c r="D1205" s="295" t="s">
        <v>25</v>
      </c>
      <c r="E1205" s="327"/>
      <c r="F1205" s="328"/>
    </row>
    <row r="1206" spans="1:6">
      <c r="A1206" s="308"/>
      <c r="B1206" s="306"/>
      <c r="C1206" s="295"/>
      <c r="D1206" s="295"/>
      <c r="E1206" s="327"/>
      <c r="F1206" s="328"/>
    </row>
    <row r="1207" spans="1:6" ht="14.1">
      <c r="A1207" s="308"/>
      <c r="B1207" s="317" t="s">
        <v>697</v>
      </c>
      <c r="C1207" s="295"/>
      <c r="D1207" s="295"/>
      <c r="E1207" s="327"/>
      <c r="F1207" s="347"/>
    </row>
    <row r="1208" spans="1:6">
      <c r="A1208" s="308"/>
      <c r="B1208" s="306"/>
      <c r="C1208" s="295"/>
      <c r="D1208" s="295"/>
      <c r="E1208" s="327"/>
      <c r="F1208" s="347"/>
    </row>
    <row r="1209" spans="1:6" ht="15">
      <c r="A1209" s="308" t="s">
        <v>10</v>
      </c>
      <c r="B1209" s="30" t="s">
        <v>1038</v>
      </c>
      <c r="C1209" s="295"/>
      <c r="D1209" s="295"/>
      <c r="E1209" s="327"/>
      <c r="F1209" s="347"/>
    </row>
    <row r="1210" spans="1:6" ht="15">
      <c r="A1210" s="308"/>
      <c r="B1210" s="30" t="s">
        <v>1039</v>
      </c>
      <c r="C1210" s="295">
        <v>22</v>
      </c>
      <c r="D1210" s="295" t="s">
        <v>32</v>
      </c>
      <c r="E1210" s="327"/>
      <c r="F1210" s="328"/>
    </row>
    <row r="1211" spans="1:6">
      <c r="A1211" s="308"/>
      <c r="B1211" s="306"/>
      <c r="C1211" s="295"/>
      <c r="D1211" s="295"/>
      <c r="E1211" s="327"/>
      <c r="F1211" s="328"/>
    </row>
    <row r="1212" spans="1:6">
      <c r="A1212" s="308" t="s">
        <v>14</v>
      </c>
      <c r="B1212" s="370" t="s">
        <v>884</v>
      </c>
      <c r="C1212" s="296">
        <v>27</v>
      </c>
      <c r="D1212" s="295" t="s">
        <v>32</v>
      </c>
      <c r="E1212" s="327"/>
      <c r="F1212" s="349"/>
    </row>
    <row r="1213" spans="1:6" ht="14.1">
      <c r="A1213" s="308"/>
      <c r="B1213" s="371"/>
      <c r="C1213" s="296"/>
      <c r="D1213" s="295"/>
      <c r="E1213" s="327"/>
      <c r="F1213" s="349"/>
    </row>
    <row r="1214" spans="1:6">
      <c r="A1214" s="308" t="s">
        <v>16</v>
      </c>
      <c r="B1214" s="370" t="s">
        <v>885</v>
      </c>
      <c r="C1214" s="296">
        <v>27</v>
      </c>
      <c r="D1214" s="295" t="s">
        <v>32</v>
      </c>
      <c r="E1214" s="327"/>
      <c r="F1214" s="349"/>
    </row>
    <row r="1215" spans="1:6">
      <c r="A1215" s="308"/>
      <c r="B1215" s="306"/>
      <c r="C1215" s="295"/>
      <c r="D1215" s="295"/>
      <c r="E1215" s="327"/>
      <c r="F1215" s="349"/>
    </row>
    <row r="1216" spans="1:6">
      <c r="A1216" s="308" t="s">
        <v>24</v>
      </c>
      <c r="B1216" s="306" t="s">
        <v>900</v>
      </c>
      <c r="C1216" s="295"/>
      <c r="D1216" s="295"/>
      <c r="E1216" s="327"/>
      <c r="F1216" s="347"/>
    </row>
    <row r="1217" spans="1:6">
      <c r="A1217" s="308"/>
      <c r="B1217" s="306" t="s">
        <v>901</v>
      </c>
      <c r="C1217" s="295">
        <v>58</v>
      </c>
      <c r="D1217" s="295" t="s">
        <v>32</v>
      </c>
      <c r="E1217" s="327"/>
      <c r="F1217" s="328"/>
    </row>
    <row r="1218" spans="1:6">
      <c r="A1218" s="308"/>
      <c r="B1218" s="306"/>
      <c r="C1218" s="295"/>
      <c r="D1218" s="295"/>
      <c r="E1218" s="327"/>
      <c r="F1218" s="328"/>
    </row>
    <row r="1219" spans="1:6">
      <c r="A1219" s="308" t="s">
        <v>31</v>
      </c>
      <c r="B1219" s="370" t="s">
        <v>884</v>
      </c>
      <c r="C1219" s="296">
        <v>54</v>
      </c>
      <c r="D1219" s="295" t="s">
        <v>32</v>
      </c>
      <c r="E1219" s="327"/>
      <c r="F1219" s="328"/>
    </row>
    <row r="1220" spans="1:6" ht="14.1">
      <c r="A1220" s="308"/>
      <c r="B1220" s="371"/>
      <c r="C1220" s="296"/>
      <c r="D1220" s="295"/>
      <c r="E1220" s="327"/>
      <c r="F1220" s="328"/>
    </row>
    <row r="1221" spans="1:6">
      <c r="A1221" s="308" t="s">
        <v>34</v>
      </c>
      <c r="B1221" s="370" t="s">
        <v>885</v>
      </c>
      <c r="C1221" s="296">
        <v>50</v>
      </c>
      <c r="D1221" s="295" t="s">
        <v>32</v>
      </c>
      <c r="E1221" s="327"/>
      <c r="F1221" s="328"/>
    </row>
    <row r="1222" spans="1:6">
      <c r="A1222" s="308"/>
      <c r="B1222" s="306"/>
      <c r="C1222" s="295"/>
      <c r="D1222" s="295"/>
      <c r="E1222" s="327"/>
      <c r="F1222" s="328"/>
    </row>
    <row r="1223" spans="1:6" ht="14.1">
      <c r="A1223" s="308"/>
      <c r="B1223" s="317" t="s">
        <v>698</v>
      </c>
      <c r="C1223" s="295"/>
      <c r="D1223" s="295"/>
      <c r="E1223" s="327"/>
      <c r="F1223" s="347"/>
    </row>
    <row r="1224" spans="1:6">
      <c r="A1224" s="308"/>
      <c r="B1224" s="306"/>
      <c r="C1224" s="295"/>
      <c r="D1224" s="295"/>
      <c r="E1224" s="372"/>
      <c r="F1224" s="329"/>
    </row>
    <row r="1225" spans="1:6">
      <c r="A1225" s="308" t="s">
        <v>35</v>
      </c>
      <c r="B1225" s="370" t="s">
        <v>902</v>
      </c>
      <c r="C1225" s="296"/>
      <c r="D1225" s="295"/>
      <c r="E1225" s="372"/>
      <c r="F1225" s="329"/>
    </row>
    <row r="1226" spans="1:6">
      <c r="A1226" s="308"/>
      <c r="B1226" s="370" t="s">
        <v>699</v>
      </c>
      <c r="C1226" s="296"/>
      <c r="D1226" s="295"/>
      <c r="E1226" s="372"/>
      <c r="F1226" s="329"/>
    </row>
    <row r="1227" spans="1:6">
      <c r="A1227" s="300"/>
      <c r="B1227" s="370" t="s">
        <v>903</v>
      </c>
      <c r="C1227" s="296">
        <v>1</v>
      </c>
      <c r="D1227" s="295" t="s">
        <v>32</v>
      </c>
      <c r="E1227" s="372"/>
      <c r="F1227" s="328"/>
    </row>
    <row r="1228" spans="1:6">
      <c r="A1228" s="300"/>
      <c r="B1228" s="370"/>
      <c r="C1228" s="296"/>
      <c r="D1228" s="295"/>
      <c r="E1228" s="372"/>
      <c r="F1228" s="329"/>
    </row>
    <row r="1229" spans="1:6">
      <c r="A1229" s="308" t="s">
        <v>37</v>
      </c>
      <c r="B1229" s="370" t="s">
        <v>884</v>
      </c>
      <c r="C1229" s="296">
        <v>1</v>
      </c>
      <c r="D1229" s="295" t="s">
        <v>32</v>
      </c>
      <c r="E1229" s="372"/>
      <c r="F1229" s="329"/>
    </row>
    <row r="1230" spans="1:6" ht="14.1">
      <c r="A1230" s="308"/>
      <c r="B1230" s="371"/>
      <c r="C1230" s="296"/>
      <c r="D1230" s="295"/>
      <c r="E1230" s="372"/>
      <c r="F1230" s="329"/>
    </row>
    <row r="1231" spans="1:6">
      <c r="A1231" s="308" t="s">
        <v>38</v>
      </c>
      <c r="B1231" s="370" t="s">
        <v>885</v>
      </c>
      <c r="C1231" s="296">
        <v>1</v>
      </c>
      <c r="D1231" s="295" t="s">
        <v>32</v>
      </c>
      <c r="E1231" s="372"/>
      <c r="F1231" s="329"/>
    </row>
    <row r="1232" spans="1:6">
      <c r="A1232" s="308"/>
      <c r="B1232" s="306"/>
      <c r="C1232" s="295"/>
      <c r="D1232" s="295"/>
      <c r="E1232" s="372"/>
      <c r="F1232" s="329"/>
    </row>
    <row r="1233" spans="1:6" ht="14.1">
      <c r="A1233" s="308"/>
      <c r="B1233" s="317" t="s">
        <v>700</v>
      </c>
      <c r="C1233" s="295"/>
      <c r="D1233" s="295"/>
      <c r="E1233" s="327"/>
      <c r="F1233" s="347"/>
    </row>
    <row r="1234" spans="1:6" ht="14.1">
      <c r="A1234" s="308"/>
      <c r="B1234" s="317"/>
      <c r="C1234" s="295"/>
      <c r="D1234" s="295"/>
      <c r="E1234" s="327"/>
      <c r="F1234" s="347"/>
    </row>
    <row r="1235" spans="1:6">
      <c r="A1235" s="308" t="s">
        <v>39</v>
      </c>
      <c r="B1235" s="306" t="s">
        <v>701</v>
      </c>
      <c r="C1235" s="295"/>
      <c r="D1235" s="295"/>
      <c r="E1235" s="327"/>
      <c r="F1235" s="347"/>
    </row>
    <row r="1236" spans="1:6">
      <c r="A1236" s="308"/>
      <c r="B1236" s="306" t="s">
        <v>702</v>
      </c>
      <c r="C1236" s="295"/>
      <c r="D1236" s="295"/>
      <c r="E1236" s="327"/>
      <c r="F1236" s="347"/>
    </row>
    <row r="1237" spans="1:6">
      <c r="A1237" s="308"/>
      <c r="B1237" s="306" t="s">
        <v>703</v>
      </c>
      <c r="C1237" s="295" t="s">
        <v>21</v>
      </c>
      <c r="D1237" s="295"/>
      <c r="E1237" s="327"/>
      <c r="F1237" s="349"/>
    </row>
    <row r="1238" spans="1:6">
      <c r="A1238" s="308"/>
      <c r="B1238" s="306"/>
      <c r="C1238" s="295"/>
      <c r="D1238" s="295"/>
      <c r="E1238" s="327"/>
      <c r="F1238" s="349"/>
    </row>
    <row r="1239" spans="1:6">
      <c r="A1239" s="308"/>
      <c r="B1239" s="306"/>
      <c r="C1239" s="295"/>
      <c r="D1239" s="295"/>
      <c r="E1239" s="327"/>
      <c r="F1239" s="349"/>
    </row>
    <row r="1240" spans="1:6">
      <c r="A1240" s="308"/>
      <c r="B1240" s="306"/>
      <c r="C1240" s="295"/>
      <c r="D1240" s="295"/>
      <c r="E1240" s="327"/>
      <c r="F1240" s="349"/>
    </row>
    <row r="1241" spans="1:6">
      <c r="A1241" s="308"/>
      <c r="B1241" s="306"/>
      <c r="C1241" s="295"/>
      <c r="D1241" s="295"/>
      <c r="E1241" s="327"/>
      <c r="F1241" s="349"/>
    </row>
    <row r="1242" spans="1:6">
      <c r="A1242" s="308"/>
      <c r="B1242" s="306"/>
      <c r="C1242" s="295"/>
      <c r="D1242" s="295"/>
      <c r="E1242" s="327"/>
      <c r="F1242" s="349"/>
    </row>
    <row r="1243" spans="1:6">
      <c r="A1243" s="308"/>
      <c r="B1243" s="306"/>
      <c r="C1243" s="295"/>
      <c r="D1243" s="295"/>
      <c r="E1243" s="327"/>
      <c r="F1243" s="349"/>
    </row>
    <row r="1244" spans="1:6">
      <c r="A1244" s="308"/>
      <c r="B1244" s="306"/>
      <c r="C1244" s="295"/>
      <c r="D1244" s="295"/>
      <c r="E1244" s="327"/>
      <c r="F1244" s="349"/>
    </row>
    <row r="1245" spans="1:6">
      <c r="A1245" s="305"/>
      <c r="B1245" s="309"/>
      <c r="C1245" s="336"/>
      <c r="D1245" s="336"/>
      <c r="E1245" s="337"/>
      <c r="F1245" s="326"/>
    </row>
    <row r="1246" spans="1:6">
      <c r="A1246" s="303" t="s">
        <v>1</v>
      </c>
      <c r="B1246" s="310" t="s">
        <v>17</v>
      </c>
      <c r="C1246" s="324" t="s">
        <v>1</v>
      </c>
      <c r="D1246" s="324"/>
      <c r="E1246" s="338" t="s">
        <v>18</v>
      </c>
      <c r="F1246" s="339"/>
    </row>
    <row r="1247" spans="1:6">
      <c r="A1247" s="300"/>
      <c r="B1247" s="302" t="s">
        <v>1</v>
      </c>
      <c r="C1247" s="295"/>
      <c r="D1247" s="295"/>
      <c r="E1247" s="352"/>
      <c r="F1247" s="349"/>
    </row>
    <row r="1248" spans="1:6" ht="14.1" thickBot="1">
      <c r="A1248" s="318"/>
      <c r="B1248" s="311" t="s">
        <v>913</v>
      </c>
      <c r="C1248" s="389">
        <f>C1179+0.01</f>
        <v>5.1799999999999979</v>
      </c>
      <c r="D1248" s="340"/>
      <c r="E1248" s="341" t="s">
        <v>1</v>
      </c>
      <c r="F1248" s="342"/>
    </row>
    <row r="1249" spans="1:6" ht="14.1">
      <c r="A1249" s="312"/>
      <c r="B1249" s="313"/>
      <c r="C1249" s="320"/>
      <c r="D1249" s="320"/>
      <c r="E1249" s="365"/>
      <c r="F1249" s="366"/>
    </row>
    <row r="1250" spans="1:6" ht="14.1">
      <c r="A1250" s="300"/>
      <c r="B1250" s="302"/>
      <c r="C1250" s="295"/>
      <c r="D1250" s="295"/>
      <c r="E1250" s="353" t="s">
        <v>94</v>
      </c>
      <c r="F1250" s="344"/>
    </row>
    <row r="1251" spans="1:6" ht="14.1">
      <c r="A1251" s="303"/>
      <c r="B1251" s="304"/>
      <c r="C1251" s="324"/>
      <c r="D1251" s="324"/>
      <c r="E1251" s="367"/>
      <c r="F1251" s="368"/>
    </row>
    <row r="1252" spans="1:6">
      <c r="A1252" s="308"/>
      <c r="B1252" s="306"/>
      <c r="C1252" s="295"/>
      <c r="D1252" s="295"/>
      <c r="E1252" s="327"/>
      <c r="F1252" s="349"/>
    </row>
    <row r="1253" spans="1:6" ht="14.1">
      <c r="A1253" s="330"/>
      <c r="B1253" s="358" t="s">
        <v>704</v>
      </c>
      <c r="C1253" s="332"/>
      <c r="D1253" s="332"/>
      <c r="E1253" s="333"/>
      <c r="F1253" s="357"/>
    </row>
    <row r="1254" spans="1:6">
      <c r="A1254" s="330"/>
      <c r="B1254" s="331"/>
      <c r="C1254" s="332"/>
      <c r="D1254" s="332"/>
      <c r="E1254" s="333"/>
      <c r="F1254" s="357"/>
    </row>
    <row r="1255" spans="1:6">
      <c r="A1255" s="330" t="s">
        <v>2</v>
      </c>
      <c r="B1255" s="331" t="s">
        <v>705</v>
      </c>
      <c r="C1255" s="332"/>
      <c r="D1255" s="332"/>
      <c r="E1255" s="333"/>
      <c r="F1255" s="357"/>
    </row>
    <row r="1256" spans="1:6">
      <c r="A1256" s="330"/>
      <c r="B1256" s="331" t="s">
        <v>706</v>
      </c>
      <c r="C1256" s="332"/>
      <c r="D1256" s="332"/>
      <c r="E1256" s="333"/>
      <c r="F1256" s="357"/>
    </row>
    <row r="1257" spans="1:6">
      <c r="A1257" s="330"/>
      <c r="B1257" s="331" t="s">
        <v>707</v>
      </c>
      <c r="C1257" s="332"/>
      <c r="D1257" s="332"/>
      <c r="E1257" s="333"/>
      <c r="F1257" s="357"/>
    </row>
    <row r="1258" spans="1:6">
      <c r="A1258" s="330"/>
      <c r="B1258" s="331" t="s">
        <v>905</v>
      </c>
      <c r="C1258" s="332"/>
      <c r="D1258" s="332"/>
      <c r="E1258" s="333"/>
      <c r="F1258" s="357"/>
    </row>
    <row r="1259" spans="1:6">
      <c r="A1259" s="330"/>
      <c r="B1259" s="331" t="s">
        <v>904</v>
      </c>
      <c r="C1259" s="332">
        <v>95</v>
      </c>
      <c r="D1259" s="332" t="s">
        <v>25</v>
      </c>
      <c r="E1259" s="333"/>
      <c r="F1259" s="357"/>
    </row>
    <row r="1260" spans="1:6">
      <c r="A1260" s="330"/>
      <c r="B1260" s="331"/>
      <c r="C1260" s="332"/>
      <c r="D1260" s="332"/>
      <c r="E1260" s="333"/>
      <c r="F1260" s="357"/>
    </row>
    <row r="1261" spans="1:6">
      <c r="A1261" s="330" t="s">
        <v>6</v>
      </c>
      <c r="B1261" s="370" t="s">
        <v>884</v>
      </c>
      <c r="C1261" s="296">
        <v>94</v>
      </c>
      <c r="D1261" s="295" t="s">
        <v>25</v>
      </c>
      <c r="E1261" s="333"/>
      <c r="F1261" s="357"/>
    </row>
    <row r="1262" spans="1:6" ht="14.1">
      <c r="A1262" s="330"/>
      <c r="B1262" s="371"/>
      <c r="C1262" s="296"/>
      <c r="D1262" s="295"/>
      <c r="E1262" s="333"/>
      <c r="F1262" s="357"/>
    </row>
    <row r="1263" spans="1:6">
      <c r="A1263" s="330" t="s">
        <v>7</v>
      </c>
      <c r="B1263" s="370" t="s">
        <v>885</v>
      </c>
      <c r="C1263" s="296">
        <v>89</v>
      </c>
      <c r="D1263" s="295" t="s">
        <v>25</v>
      </c>
      <c r="E1263" s="333"/>
      <c r="F1263" s="357"/>
    </row>
    <row r="1264" spans="1:6">
      <c r="A1264" s="330"/>
      <c r="B1264" s="331"/>
      <c r="C1264" s="332"/>
      <c r="D1264" s="332"/>
      <c r="E1264" s="333"/>
      <c r="F1264" s="357"/>
    </row>
    <row r="1265" spans="1:6" ht="14.1">
      <c r="A1265" s="308"/>
      <c r="B1265" s="317" t="s">
        <v>708</v>
      </c>
      <c r="C1265" s="295"/>
      <c r="D1265" s="295"/>
      <c r="E1265" s="327"/>
      <c r="F1265" s="347"/>
    </row>
    <row r="1266" spans="1:6">
      <c r="A1266" s="308"/>
      <c r="B1266" s="306"/>
      <c r="C1266" s="295"/>
      <c r="D1266" s="295"/>
      <c r="E1266" s="327"/>
      <c r="F1266" s="347"/>
    </row>
    <row r="1267" spans="1:6">
      <c r="A1267" s="308"/>
      <c r="B1267" s="306" t="s">
        <v>709</v>
      </c>
      <c r="C1267" s="295"/>
      <c r="D1267" s="295"/>
      <c r="E1267" s="327"/>
      <c r="F1267" s="347"/>
    </row>
    <row r="1268" spans="1:6">
      <c r="A1268" s="308"/>
      <c r="B1268" s="306" t="s">
        <v>710</v>
      </c>
      <c r="C1268" s="295"/>
      <c r="D1268" s="295"/>
      <c r="E1268" s="327"/>
      <c r="F1268" s="347"/>
    </row>
    <row r="1269" spans="1:6">
      <c r="A1269" s="308"/>
      <c r="B1269" s="306" t="s">
        <v>711</v>
      </c>
      <c r="C1269" s="295"/>
      <c r="D1269" s="295"/>
      <c r="E1269" s="327"/>
      <c r="F1269" s="347"/>
    </row>
    <row r="1270" spans="1:6">
      <c r="A1270" s="308"/>
      <c r="B1270" s="306" t="s">
        <v>712</v>
      </c>
      <c r="C1270" s="295"/>
      <c r="D1270" s="295"/>
      <c r="E1270" s="327"/>
      <c r="F1270" s="347"/>
    </row>
    <row r="1271" spans="1:6">
      <c r="A1271" s="308"/>
      <c r="B1271" s="306" t="s">
        <v>713</v>
      </c>
      <c r="C1271" s="295"/>
      <c r="D1271" s="295"/>
      <c r="E1271" s="327"/>
      <c r="F1271" s="347"/>
    </row>
    <row r="1272" spans="1:6" ht="14.1">
      <c r="A1272" s="308"/>
      <c r="B1272" s="317"/>
      <c r="C1272" s="295"/>
      <c r="D1272" s="295"/>
      <c r="E1272" s="327"/>
      <c r="F1272" s="347"/>
    </row>
    <row r="1273" spans="1:6" ht="14.1">
      <c r="A1273" s="308"/>
      <c r="B1273" s="317" t="s">
        <v>714</v>
      </c>
      <c r="C1273" s="295"/>
      <c r="D1273" s="295"/>
      <c r="E1273" s="327"/>
      <c r="F1273" s="347"/>
    </row>
    <row r="1274" spans="1:6" ht="14.1">
      <c r="A1274" s="308"/>
      <c r="B1274" s="317"/>
      <c r="C1274" s="295"/>
      <c r="D1274" s="295"/>
      <c r="E1274" s="327"/>
      <c r="F1274" s="347"/>
    </row>
    <row r="1275" spans="1:6">
      <c r="A1275" s="308" t="s">
        <v>8</v>
      </c>
      <c r="B1275" s="306" t="s">
        <v>715</v>
      </c>
      <c r="C1275" s="295"/>
      <c r="D1275" s="295"/>
      <c r="E1275" s="327"/>
      <c r="F1275" s="347"/>
    </row>
    <row r="1276" spans="1:6">
      <c r="A1276" s="308"/>
      <c r="B1276" s="306" t="s">
        <v>716</v>
      </c>
      <c r="C1276" s="295"/>
      <c r="D1276" s="295"/>
      <c r="E1276" s="327"/>
      <c r="F1276" s="347"/>
    </row>
    <row r="1277" spans="1:6">
      <c r="A1277" s="308"/>
      <c r="B1277" s="306" t="s">
        <v>717</v>
      </c>
      <c r="C1277" s="295"/>
      <c r="D1277" s="295"/>
      <c r="E1277" s="327"/>
      <c r="F1277" s="347"/>
    </row>
    <row r="1278" spans="1:6">
      <c r="A1278" s="308"/>
      <c r="B1278" s="306" t="s">
        <v>1041</v>
      </c>
      <c r="C1278" s="295"/>
      <c r="D1278" s="295"/>
      <c r="E1278" s="327"/>
      <c r="F1278" s="347"/>
    </row>
    <row r="1279" spans="1:6">
      <c r="A1279" s="308"/>
      <c r="B1279" s="306" t="s">
        <v>906</v>
      </c>
      <c r="C1279" s="295">
        <v>1</v>
      </c>
      <c r="D1279" s="295" t="s">
        <v>32</v>
      </c>
      <c r="E1279" s="327"/>
      <c r="F1279" s="328"/>
    </row>
    <row r="1280" spans="1:6" ht="14.1">
      <c r="A1280" s="308"/>
      <c r="B1280" s="317"/>
      <c r="C1280" s="295"/>
      <c r="D1280" s="295"/>
      <c r="E1280" s="327"/>
      <c r="F1280" s="347"/>
    </row>
    <row r="1281" spans="1:6">
      <c r="A1281" s="308" t="s">
        <v>10</v>
      </c>
      <c r="B1281" s="370" t="s">
        <v>885</v>
      </c>
      <c r="C1281" s="296">
        <v>1</v>
      </c>
      <c r="D1281" s="295" t="s">
        <v>32</v>
      </c>
      <c r="E1281" s="327"/>
      <c r="F1281" s="347"/>
    </row>
    <row r="1282" spans="1:6" ht="14.1">
      <c r="A1282" s="308"/>
      <c r="B1282" s="317"/>
      <c r="C1282" s="295"/>
      <c r="D1282" s="295"/>
      <c r="E1282" s="327"/>
      <c r="F1282" s="347"/>
    </row>
    <row r="1283" spans="1:6" ht="14.1">
      <c r="A1283" s="308"/>
      <c r="B1283" s="317" t="s">
        <v>718</v>
      </c>
      <c r="C1283" s="295"/>
      <c r="D1283" s="295"/>
      <c r="E1283" s="327"/>
      <c r="F1283" s="347"/>
    </row>
    <row r="1284" spans="1:6">
      <c r="A1284" s="308"/>
      <c r="B1284" s="306"/>
      <c r="C1284" s="295"/>
      <c r="D1284" s="295"/>
      <c r="E1284" s="327"/>
      <c r="F1284" s="347"/>
    </row>
    <row r="1285" spans="1:6">
      <c r="A1285" s="308" t="s">
        <v>14</v>
      </c>
      <c r="B1285" s="306" t="s">
        <v>719</v>
      </c>
      <c r="C1285" s="295"/>
      <c r="D1285" s="295"/>
      <c r="E1285" s="327"/>
      <c r="F1285" s="328"/>
    </row>
    <row r="1286" spans="1:6">
      <c r="A1286" s="308"/>
      <c r="B1286" s="306" t="s">
        <v>907</v>
      </c>
      <c r="C1286" s="295">
        <v>1</v>
      </c>
      <c r="D1286" s="295" t="s">
        <v>32</v>
      </c>
      <c r="E1286" s="327"/>
      <c r="F1286" s="347"/>
    </row>
    <row r="1287" spans="1:6">
      <c r="A1287" s="308"/>
      <c r="B1287" s="306"/>
      <c r="C1287" s="295"/>
      <c r="D1287" s="295"/>
      <c r="E1287" s="327"/>
      <c r="F1287" s="347"/>
    </row>
    <row r="1288" spans="1:6">
      <c r="A1288" s="308" t="s">
        <v>16</v>
      </c>
      <c r="B1288" s="370" t="s">
        <v>885</v>
      </c>
      <c r="C1288" s="296">
        <v>1</v>
      </c>
      <c r="D1288" s="295" t="s">
        <v>32</v>
      </c>
      <c r="E1288" s="327"/>
      <c r="F1288" s="347"/>
    </row>
    <row r="1289" spans="1:6">
      <c r="A1289" s="308"/>
      <c r="B1289" s="306"/>
      <c r="C1289" s="295"/>
      <c r="D1289" s="295"/>
      <c r="E1289" s="327"/>
      <c r="F1289" s="347"/>
    </row>
    <row r="1290" spans="1:6">
      <c r="A1290" s="308" t="s">
        <v>24</v>
      </c>
      <c r="B1290" s="306" t="s">
        <v>720</v>
      </c>
      <c r="C1290" s="295"/>
      <c r="D1290" s="295"/>
      <c r="E1290" s="327"/>
      <c r="F1290" s="347"/>
    </row>
    <row r="1291" spans="1:6">
      <c r="A1291" s="308"/>
      <c r="B1291" s="306" t="s">
        <v>908</v>
      </c>
      <c r="C1291" s="295">
        <v>1</v>
      </c>
      <c r="D1291" s="295" t="s">
        <v>32</v>
      </c>
      <c r="E1291" s="327"/>
      <c r="F1291" s="328"/>
    </row>
    <row r="1292" spans="1:6">
      <c r="A1292" s="308"/>
      <c r="B1292" s="306"/>
      <c r="C1292" s="295"/>
      <c r="D1292" s="295"/>
      <c r="E1292" s="327"/>
      <c r="F1292" s="349"/>
    </row>
    <row r="1293" spans="1:6">
      <c r="A1293" s="308" t="s">
        <v>31</v>
      </c>
      <c r="B1293" s="370" t="s">
        <v>885</v>
      </c>
      <c r="C1293" s="296">
        <v>1</v>
      </c>
      <c r="D1293" s="295" t="s">
        <v>32</v>
      </c>
      <c r="E1293" s="327"/>
      <c r="F1293" s="349"/>
    </row>
    <row r="1294" spans="1:6">
      <c r="A1294" s="308"/>
      <c r="B1294" s="306"/>
      <c r="C1294" s="295"/>
      <c r="D1294" s="295"/>
      <c r="E1294" s="327"/>
      <c r="F1294" s="349"/>
    </row>
    <row r="1295" spans="1:6">
      <c r="A1295" s="308" t="s">
        <v>34</v>
      </c>
      <c r="B1295" s="306" t="s">
        <v>909</v>
      </c>
      <c r="C1295" s="295"/>
      <c r="D1295" s="295"/>
      <c r="E1295" s="327"/>
      <c r="F1295" s="328"/>
    </row>
    <row r="1296" spans="1:6">
      <c r="A1296" s="308"/>
      <c r="B1296" s="306" t="s">
        <v>910</v>
      </c>
      <c r="C1296" s="295">
        <v>1</v>
      </c>
      <c r="D1296" s="295" t="s">
        <v>32</v>
      </c>
      <c r="E1296" s="327"/>
      <c r="F1296" s="328"/>
    </row>
    <row r="1297" spans="1:6">
      <c r="A1297" s="300"/>
      <c r="B1297" s="306"/>
      <c r="C1297" s="295"/>
      <c r="D1297" s="295"/>
      <c r="E1297" s="327"/>
      <c r="F1297" s="328"/>
    </row>
    <row r="1298" spans="1:6">
      <c r="A1298" s="300" t="s">
        <v>35</v>
      </c>
      <c r="B1298" s="370" t="s">
        <v>885</v>
      </c>
      <c r="C1298" s="296">
        <v>4</v>
      </c>
      <c r="D1298" s="295" t="s">
        <v>32</v>
      </c>
      <c r="E1298" s="327"/>
      <c r="F1298" s="328"/>
    </row>
    <row r="1299" spans="1:6">
      <c r="A1299" s="300"/>
      <c r="B1299" s="306"/>
      <c r="C1299" s="295"/>
      <c r="D1299" s="295"/>
      <c r="E1299" s="327"/>
      <c r="F1299" s="328"/>
    </row>
    <row r="1300" spans="1:6">
      <c r="A1300" s="300" t="s">
        <v>37</v>
      </c>
      <c r="B1300" s="306" t="s">
        <v>911</v>
      </c>
      <c r="C1300" s="295"/>
      <c r="D1300" s="295"/>
      <c r="E1300" s="327"/>
      <c r="F1300" s="328"/>
    </row>
    <row r="1301" spans="1:6">
      <c r="A1301" s="300"/>
      <c r="B1301" s="306" t="s">
        <v>912</v>
      </c>
      <c r="C1301" s="295">
        <v>1</v>
      </c>
      <c r="D1301" s="295" t="s">
        <v>32</v>
      </c>
      <c r="E1301" s="372"/>
      <c r="F1301" s="328"/>
    </row>
    <row r="1302" spans="1:6">
      <c r="A1302" s="300"/>
      <c r="B1302" s="370"/>
      <c r="C1302" s="296"/>
      <c r="D1302" s="295"/>
      <c r="E1302" s="372"/>
      <c r="F1302" s="328"/>
    </row>
    <row r="1303" spans="1:6">
      <c r="A1303" s="295" t="s">
        <v>38</v>
      </c>
      <c r="B1303" s="370" t="s">
        <v>884</v>
      </c>
      <c r="C1303" s="296">
        <v>1</v>
      </c>
      <c r="D1303" s="295" t="s">
        <v>32</v>
      </c>
      <c r="E1303" s="372"/>
      <c r="F1303" s="372"/>
    </row>
    <row r="1304" spans="1:6">
      <c r="A1304" s="295"/>
      <c r="B1304" s="370"/>
      <c r="C1304" s="296"/>
      <c r="D1304" s="295"/>
      <c r="E1304" s="372"/>
      <c r="F1304" s="372"/>
    </row>
    <row r="1305" spans="1:6">
      <c r="A1305" s="300" t="s">
        <v>39</v>
      </c>
      <c r="B1305" s="370" t="s">
        <v>885</v>
      </c>
      <c r="C1305" s="296">
        <v>1</v>
      </c>
      <c r="D1305" s="295" t="s">
        <v>32</v>
      </c>
      <c r="E1305" s="372"/>
      <c r="F1305" s="328"/>
    </row>
    <row r="1306" spans="1:6">
      <c r="A1306" s="300"/>
      <c r="B1306" s="306"/>
      <c r="C1306" s="295"/>
      <c r="D1306" s="295"/>
      <c r="E1306" s="372"/>
      <c r="F1306" s="328"/>
    </row>
    <row r="1307" spans="1:6">
      <c r="A1307" s="300"/>
      <c r="B1307" s="306"/>
      <c r="C1307" s="295"/>
      <c r="D1307" s="295"/>
      <c r="E1307" s="327"/>
      <c r="F1307" s="328"/>
    </row>
    <row r="1308" spans="1:6">
      <c r="A1308" s="300"/>
      <c r="B1308" s="306"/>
      <c r="C1308" s="295"/>
      <c r="D1308" s="295"/>
      <c r="E1308" s="327"/>
      <c r="F1308" s="328"/>
    </row>
    <row r="1309" spans="1:6">
      <c r="A1309" s="300"/>
      <c r="B1309" s="306"/>
      <c r="C1309" s="295"/>
      <c r="D1309" s="295"/>
      <c r="E1309" s="327"/>
      <c r="F1309" s="328"/>
    </row>
    <row r="1310" spans="1:6">
      <c r="A1310" s="300"/>
      <c r="B1310" s="306"/>
      <c r="C1310" s="295"/>
      <c r="D1310" s="295"/>
      <c r="E1310" s="327"/>
      <c r="F1310" s="328"/>
    </row>
    <row r="1311" spans="1:6">
      <c r="A1311" s="300"/>
      <c r="B1311" s="306"/>
      <c r="C1311" s="295"/>
      <c r="D1311" s="295"/>
      <c r="E1311" s="327"/>
      <c r="F1311" s="328"/>
    </row>
    <row r="1312" spans="1:6">
      <c r="A1312" s="300"/>
      <c r="B1312" s="306"/>
      <c r="C1312" s="295"/>
      <c r="D1312" s="295"/>
      <c r="E1312" s="327"/>
      <c r="F1312" s="328"/>
    </row>
    <row r="1313" spans="1:6">
      <c r="A1313" s="300"/>
      <c r="B1313" s="306"/>
      <c r="C1313" s="295"/>
      <c r="D1313" s="295"/>
      <c r="E1313" s="327"/>
      <c r="F1313" s="328"/>
    </row>
    <row r="1314" spans="1:6">
      <c r="A1314" s="300"/>
      <c r="B1314" s="306"/>
      <c r="C1314" s="295"/>
      <c r="D1314" s="295"/>
      <c r="E1314" s="327"/>
      <c r="F1314" s="328"/>
    </row>
    <row r="1315" spans="1:6">
      <c r="A1315" s="305"/>
      <c r="B1315" s="309"/>
      <c r="C1315" s="336"/>
      <c r="D1315" s="336"/>
      <c r="E1315" s="337"/>
      <c r="F1315" s="326"/>
    </row>
    <row r="1316" spans="1:6">
      <c r="A1316" s="303" t="s">
        <v>1</v>
      </c>
      <c r="B1316" s="310" t="s">
        <v>17</v>
      </c>
      <c r="C1316" s="324" t="s">
        <v>1</v>
      </c>
      <c r="D1316" s="324"/>
      <c r="E1316" s="338" t="s">
        <v>18</v>
      </c>
      <c r="F1316" s="339"/>
    </row>
    <row r="1317" spans="1:6">
      <c r="A1317" s="300"/>
      <c r="B1317" s="302" t="s">
        <v>1</v>
      </c>
      <c r="C1317" s="295"/>
      <c r="D1317" s="295"/>
      <c r="E1317" s="352"/>
      <c r="F1317" s="349"/>
    </row>
    <row r="1318" spans="1:6" ht="14.1" thickBot="1">
      <c r="A1318" s="318"/>
      <c r="B1318" s="311" t="s">
        <v>913</v>
      </c>
      <c r="C1318" s="389">
        <f>C1248+0.01</f>
        <v>5.1899999999999977</v>
      </c>
      <c r="D1318" s="340"/>
      <c r="E1318" s="341" t="s">
        <v>1</v>
      </c>
      <c r="F1318" s="342"/>
    </row>
    <row r="1319" spans="1:6" ht="14.1">
      <c r="A1319" s="312"/>
      <c r="B1319" s="313"/>
      <c r="C1319" s="320"/>
      <c r="D1319" s="320"/>
      <c r="E1319" s="365"/>
      <c r="F1319" s="366"/>
    </row>
    <row r="1320" spans="1:6" ht="14.1">
      <c r="A1320" s="300"/>
      <c r="B1320" s="302"/>
      <c r="C1320" s="295"/>
      <c r="D1320" s="295"/>
      <c r="E1320" s="353" t="s">
        <v>94</v>
      </c>
      <c r="F1320" s="344"/>
    </row>
    <row r="1321" spans="1:6" ht="14.1">
      <c r="A1321" s="303"/>
      <c r="B1321" s="304"/>
      <c r="C1321" s="324"/>
      <c r="D1321" s="324"/>
      <c r="E1321" s="367"/>
      <c r="F1321" s="368"/>
    </row>
    <row r="1322" spans="1:6">
      <c r="A1322" s="300"/>
      <c r="B1322" s="306"/>
      <c r="C1322" s="295"/>
      <c r="D1322" s="295"/>
      <c r="E1322" s="327"/>
      <c r="F1322" s="328"/>
    </row>
    <row r="1323" spans="1:6" ht="14.1">
      <c r="A1323" s="373"/>
      <c r="B1323" s="317" t="s">
        <v>721</v>
      </c>
      <c r="C1323" s="295"/>
      <c r="D1323" s="295"/>
      <c r="E1323" s="327"/>
      <c r="F1323" s="328"/>
    </row>
    <row r="1324" spans="1:6">
      <c r="A1324" s="373"/>
      <c r="B1324" s="306"/>
      <c r="C1324" s="295"/>
      <c r="D1324" s="354"/>
      <c r="E1324" s="352"/>
      <c r="F1324" s="328"/>
    </row>
    <row r="1325" spans="1:6" ht="14.1">
      <c r="A1325" s="308"/>
      <c r="B1325" s="317" t="s">
        <v>722</v>
      </c>
      <c r="C1325" s="295"/>
      <c r="D1325" s="295"/>
      <c r="E1325" s="327"/>
      <c r="F1325" s="347"/>
    </row>
    <row r="1326" spans="1:6" ht="14.1">
      <c r="A1326" s="308"/>
      <c r="B1326" s="317"/>
      <c r="C1326" s="295"/>
      <c r="D1326" s="295"/>
      <c r="E1326" s="327"/>
      <c r="F1326" s="347"/>
    </row>
    <row r="1327" spans="1:6">
      <c r="A1327" s="308"/>
      <c r="B1327" s="306" t="s">
        <v>723</v>
      </c>
      <c r="C1327" s="295"/>
      <c r="D1327" s="295"/>
      <c r="E1327" s="327"/>
      <c r="F1327" s="347"/>
    </row>
    <row r="1328" spans="1:6">
      <c r="A1328" s="308"/>
      <c r="B1328" s="306" t="s">
        <v>724</v>
      </c>
      <c r="C1328" s="295"/>
      <c r="D1328" s="295"/>
      <c r="E1328" s="327"/>
      <c r="F1328" s="347"/>
    </row>
    <row r="1329" spans="1:6">
      <c r="A1329" s="308"/>
      <c r="B1329" s="306" t="s">
        <v>725</v>
      </c>
      <c r="C1329" s="295"/>
      <c r="D1329" s="295"/>
      <c r="E1329" s="327"/>
      <c r="F1329" s="347"/>
    </row>
    <row r="1330" spans="1:6" ht="14.1">
      <c r="A1330" s="308"/>
      <c r="B1330" s="317"/>
      <c r="C1330" s="295"/>
      <c r="D1330" s="295"/>
      <c r="E1330" s="327"/>
      <c r="F1330" s="347"/>
    </row>
    <row r="1331" spans="1:6">
      <c r="A1331" s="308"/>
      <c r="B1331" s="306" t="s">
        <v>726</v>
      </c>
      <c r="C1331" s="295"/>
      <c r="D1331" s="295"/>
      <c r="E1331" s="327"/>
      <c r="F1331" s="347"/>
    </row>
    <row r="1332" spans="1:6">
      <c r="A1332" s="308"/>
      <c r="B1332" s="306" t="s">
        <v>727</v>
      </c>
      <c r="C1332" s="295"/>
      <c r="D1332" s="295"/>
      <c r="E1332" s="327"/>
      <c r="F1332" s="347"/>
    </row>
    <row r="1333" spans="1:6">
      <c r="A1333" s="308"/>
      <c r="B1333" s="306" t="s">
        <v>728</v>
      </c>
      <c r="C1333" s="295"/>
      <c r="D1333" s="295"/>
      <c r="E1333" s="327"/>
      <c r="F1333" s="347"/>
    </row>
    <row r="1334" spans="1:6">
      <c r="A1334" s="308"/>
      <c r="B1334" s="306" t="s">
        <v>729</v>
      </c>
      <c r="C1334" s="295"/>
      <c r="D1334" s="295"/>
      <c r="E1334" s="327"/>
      <c r="F1334" s="347"/>
    </row>
    <row r="1335" spans="1:6">
      <c r="A1335" s="308"/>
      <c r="B1335" s="306"/>
      <c r="C1335" s="295"/>
      <c r="D1335" s="295"/>
      <c r="E1335" s="327"/>
      <c r="F1335" s="347"/>
    </row>
    <row r="1336" spans="1:6">
      <c r="A1336" s="308"/>
      <c r="B1336" s="306" t="s">
        <v>730</v>
      </c>
      <c r="C1336" s="295"/>
      <c r="D1336" s="295"/>
      <c r="E1336" s="327"/>
      <c r="F1336" s="347"/>
    </row>
    <row r="1337" spans="1:6">
      <c r="A1337" s="308"/>
      <c r="B1337" s="306" t="s">
        <v>731</v>
      </c>
      <c r="C1337" s="295"/>
      <c r="D1337" s="295"/>
      <c r="E1337" s="327"/>
      <c r="F1337" s="347"/>
    </row>
    <row r="1338" spans="1:6">
      <c r="A1338" s="308"/>
      <c r="B1338" s="306" t="s">
        <v>732</v>
      </c>
      <c r="C1338" s="295"/>
      <c r="D1338" s="295"/>
      <c r="E1338" s="327"/>
      <c r="F1338" s="347"/>
    </row>
    <row r="1339" spans="1:6">
      <c r="A1339" s="308"/>
      <c r="B1339" s="306"/>
      <c r="C1339" s="295"/>
      <c r="D1339" s="295"/>
      <c r="E1339" s="327"/>
      <c r="F1339" s="347"/>
    </row>
    <row r="1340" spans="1:6">
      <c r="A1340" s="308" t="s">
        <v>2</v>
      </c>
      <c r="B1340" s="306" t="s">
        <v>1828</v>
      </c>
      <c r="C1340" s="295"/>
      <c r="D1340" s="295"/>
      <c r="E1340" s="327"/>
      <c r="F1340" s="347"/>
    </row>
    <row r="1341" spans="1:6">
      <c r="A1341" s="308"/>
      <c r="B1341" s="306" t="s">
        <v>733</v>
      </c>
      <c r="C1341" s="295"/>
      <c r="D1341" s="295"/>
      <c r="E1341" s="327"/>
      <c r="F1341" s="347"/>
    </row>
    <row r="1342" spans="1:6">
      <c r="A1342" s="308"/>
      <c r="B1342" s="306" t="s">
        <v>915</v>
      </c>
      <c r="C1342" s="295"/>
      <c r="D1342" s="295"/>
      <c r="E1342" s="327"/>
      <c r="F1342" s="347"/>
    </row>
    <row r="1343" spans="1:6">
      <c r="A1343" s="308"/>
      <c r="B1343" s="306" t="s">
        <v>734</v>
      </c>
      <c r="C1343" s="295" t="s">
        <v>21</v>
      </c>
      <c r="D1343" s="295"/>
      <c r="E1343" s="327"/>
      <c r="F1343" s="378"/>
    </row>
    <row r="1344" spans="1:6">
      <c r="A1344" s="308"/>
      <c r="B1344" s="306"/>
      <c r="C1344" s="295"/>
      <c r="D1344" s="295"/>
      <c r="E1344" s="327"/>
      <c r="F1344" s="347"/>
    </row>
    <row r="1345" spans="1:6">
      <c r="A1345" s="308" t="s">
        <v>6</v>
      </c>
      <c r="B1345" s="306" t="s">
        <v>916</v>
      </c>
      <c r="C1345" s="295"/>
      <c r="D1345" s="354"/>
      <c r="E1345" s="356"/>
      <c r="F1345" s="347"/>
    </row>
    <row r="1346" spans="1:6">
      <c r="A1346" s="308"/>
      <c r="B1346" s="306" t="s">
        <v>736</v>
      </c>
      <c r="C1346" s="295" t="s">
        <v>21</v>
      </c>
      <c r="D1346" s="354"/>
      <c r="E1346" s="356"/>
      <c r="F1346" s="378"/>
    </row>
    <row r="1347" spans="1:6">
      <c r="A1347" s="308"/>
      <c r="B1347" s="306"/>
      <c r="C1347" s="295"/>
      <c r="D1347" s="354"/>
      <c r="E1347" s="356"/>
      <c r="F1347" s="378"/>
    </row>
    <row r="1348" spans="1:6">
      <c r="A1348" s="308" t="s">
        <v>7</v>
      </c>
      <c r="B1348" s="306" t="s">
        <v>1829</v>
      </c>
      <c r="C1348" s="295"/>
      <c r="D1348" s="354"/>
      <c r="E1348" s="356"/>
      <c r="F1348" s="378"/>
    </row>
    <row r="1349" spans="1:6">
      <c r="A1349" s="308"/>
      <c r="B1349" s="306" t="s">
        <v>735</v>
      </c>
      <c r="C1349" s="295"/>
      <c r="D1349" s="354"/>
      <c r="E1349" s="356"/>
      <c r="F1349" s="378"/>
    </row>
    <row r="1350" spans="1:6">
      <c r="A1350" s="308"/>
      <c r="B1350" s="306" t="s">
        <v>917</v>
      </c>
      <c r="C1350" s="295"/>
      <c r="D1350" s="354"/>
      <c r="E1350" s="356"/>
      <c r="F1350" s="378"/>
    </row>
    <row r="1351" spans="1:6">
      <c r="A1351" s="308"/>
      <c r="B1351" s="306" t="s">
        <v>918</v>
      </c>
      <c r="C1351" s="295" t="s">
        <v>21</v>
      </c>
      <c r="D1351" s="354"/>
      <c r="E1351" s="356"/>
      <c r="F1351" s="378"/>
    </row>
    <row r="1352" spans="1:6">
      <c r="A1352" s="308"/>
      <c r="B1352" s="306"/>
      <c r="C1352" s="295"/>
      <c r="D1352" s="354"/>
      <c r="E1352" s="356"/>
      <c r="F1352" s="378"/>
    </row>
    <row r="1353" spans="1:6">
      <c r="A1353" s="308" t="s">
        <v>8</v>
      </c>
      <c r="B1353" s="306" t="s">
        <v>919</v>
      </c>
      <c r="C1353" s="295"/>
      <c r="D1353" s="354"/>
      <c r="E1353" s="356"/>
      <c r="F1353" s="378"/>
    </row>
    <row r="1354" spans="1:6">
      <c r="A1354" s="308"/>
      <c r="B1354" s="306" t="s">
        <v>920</v>
      </c>
      <c r="C1354" s="295" t="s">
        <v>21</v>
      </c>
      <c r="D1354" s="354"/>
      <c r="E1354" s="356"/>
      <c r="F1354" s="378"/>
    </row>
    <row r="1355" spans="1:6">
      <c r="A1355" s="308"/>
      <c r="B1355" s="306"/>
      <c r="C1355" s="295"/>
      <c r="D1355" s="354"/>
      <c r="E1355" s="356"/>
      <c r="F1355" s="378"/>
    </row>
    <row r="1356" spans="1:6">
      <c r="A1356" s="308" t="s">
        <v>10</v>
      </c>
      <c r="B1356" s="306" t="s">
        <v>1830</v>
      </c>
      <c r="C1356" s="295"/>
      <c r="D1356" s="354"/>
      <c r="E1356" s="356"/>
      <c r="F1356" s="378"/>
    </row>
    <row r="1357" spans="1:6">
      <c r="A1357" s="308"/>
      <c r="B1357" s="306" t="s">
        <v>737</v>
      </c>
      <c r="C1357" s="295"/>
      <c r="D1357" s="354"/>
      <c r="E1357" s="356"/>
      <c r="F1357" s="378"/>
    </row>
    <row r="1358" spans="1:6">
      <c r="A1358" s="308"/>
      <c r="B1358" s="306" t="s">
        <v>738</v>
      </c>
      <c r="C1358" s="295"/>
      <c r="D1358" s="354"/>
      <c r="E1358" s="356"/>
      <c r="F1358" s="378"/>
    </row>
    <row r="1359" spans="1:6">
      <c r="A1359" s="308"/>
      <c r="B1359" s="306" t="s">
        <v>739</v>
      </c>
      <c r="C1359" s="295" t="s">
        <v>21</v>
      </c>
      <c r="D1359" s="295"/>
      <c r="E1359" s="327"/>
      <c r="F1359" s="378"/>
    </row>
    <row r="1360" spans="1:6">
      <c r="A1360" s="308"/>
      <c r="B1360" s="306"/>
      <c r="C1360" s="295"/>
      <c r="D1360" s="295"/>
      <c r="E1360" s="327"/>
      <c r="F1360" s="378"/>
    </row>
    <row r="1361" spans="1:6">
      <c r="A1361" s="308" t="s">
        <v>14</v>
      </c>
      <c r="B1361" s="306" t="s">
        <v>921</v>
      </c>
      <c r="C1361" s="295"/>
      <c r="D1361" s="295"/>
      <c r="E1361" s="327"/>
      <c r="F1361" s="378"/>
    </row>
    <row r="1362" spans="1:6">
      <c r="A1362" s="308"/>
      <c r="B1362" s="306" t="s">
        <v>922</v>
      </c>
      <c r="C1362" s="295" t="s">
        <v>21</v>
      </c>
      <c r="D1362" s="295"/>
      <c r="E1362" s="327"/>
      <c r="F1362" s="378"/>
    </row>
    <row r="1363" spans="1:6">
      <c r="A1363" s="308"/>
      <c r="B1363" s="306"/>
      <c r="C1363" s="295"/>
      <c r="D1363" s="295"/>
      <c r="E1363" s="327"/>
      <c r="F1363" s="378"/>
    </row>
    <row r="1364" spans="1:6">
      <c r="A1364" s="308" t="s">
        <v>16</v>
      </c>
      <c r="B1364" s="306" t="s">
        <v>740</v>
      </c>
      <c r="C1364" s="295">
        <v>3</v>
      </c>
      <c r="D1364" s="295" t="s">
        <v>32</v>
      </c>
      <c r="E1364" s="327"/>
      <c r="F1364" s="378"/>
    </row>
    <row r="1365" spans="1:6">
      <c r="A1365" s="308"/>
      <c r="B1365" s="306"/>
      <c r="C1365" s="295"/>
      <c r="D1365" s="295"/>
      <c r="E1365" s="327"/>
      <c r="F1365" s="378"/>
    </row>
    <row r="1366" spans="1:6" ht="14.1">
      <c r="A1366" s="308"/>
      <c r="B1366" s="317" t="s">
        <v>741</v>
      </c>
      <c r="C1366" s="295"/>
      <c r="D1366" s="295"/>
      <c r="E1366" s="327"/>
      <c r="F1366" s="328"/>
    </row>
    <row r="1367" spans="1:6" ht="14.1">
      <c r="A1367" s="308"/>
      <c r="B1367" s="317"/>
      <c r="C1367" s="295"/>
      <c r="D1367" s="295"/>
      <c r="E1367" s="327"/>
      <c r="F1367" s="328"/>
    </row>
    <row r="1368" spans="1:6" ht="14.1">
      <c r="A1368" s="308" t="s">
        <v>24</v>
      </c>
      <c r="B1368" s="306" t="s">
        <v>742</v>
      </c>
      <c r="C1368" s="295"/>
      <c r="D1368" s="295"/>
      <c r="E1368" s="327"/>
      <c r="F1368" s="328"/>
    </row>
    <row r="1369" spans="1:6" ht="14.1">
      <c r="A1369" s="308"/>
      <c r="B1369" s="306" t="s">
        <v>743</v>
      </c>
      <c r="C1369" s="295"/>
      <c r="D1369" s="295"/>
      <c r="E1369" s="327"/>
      <c r="F1369" s="328"/>
    </row>
    <row r="1370" spans="1:6">
      <c r="A1370" s="308"/>
      <c r="B1370" s="306" t="s">
        <v>744</v>
      </c>
      <c r="C1370" s="295" t="s">
        <v>21</v>
      </c>
      <c r="D1370" s="295"/>
      <c r="E1370" s="327"/>
      <c r="F1370" s="328"/>
    </row>
    <row r="1371" spans="1:6">
      <c r="A1371" s="308"/>
      <c r="B1371" s="306"/>
      <c r="C1371" s="295"/>
      <c r="D1371" s="295"/>
      <c r="E1371" s="327"/>
      <c r="F1371" s="349"/>
    </row>
    <row r="1372" spans="1:6" ht="14.1">
      <c r="A1372" s="308"/>
      <c r="B1372" s="317" t="s">
        <v>745</v>
      </c>
      <c r="C1372" s="295"/>
      <c r="D1372" s="295"/>
      <c r="E1372" s="327"/>
      <c r="F1372" s="349"/>
    </row>
    <row r="1373" spans="1:6">
      <c r="A1373" s="308"/>
      <c r="B1373" s="306"/>
      <c r="C1373" s="295"/>
      <c r="D1373" s="295"/>
      <c r="E1373" s="327"/>
      <c r="F1373" s="349"/>
    </row>
    <row r="1374" spans="1:6">
      <c r="A1374" s="308" t="s">
        <v>31</v>
      </c>
      <c r="B1374" s="306" t="s">
        <v>746</v>
      </c>
      <c r="C1374" s="295"/>
      <c r="D1374" s="295"/>
      <c r="E1374" s="327"/>
      <c r="F1374" s="349"/>
    </row>
    <row r="1375" spans="1:6">
      <c r="A1375" s="308"/>
      <c r="B1375" s="306" t="s">
        <v>747</v>
      </c>
      <c r="C1375" s="295" t="s">
        <v>21</v>
      </c>
      <c r="D1375" s="295"/>
      <c r="E1375" s="327"/>
      <c r="F1375" s="349"/>
    </row>
    <row r="1376" spans="1:6">
      <c r="A1376" s="308"/>
      <c r="B1376" s="306"/>
      <c r="C1376" s="295"/>
      <c r="D1376" s="295"/>
      <c r="E1376" s="327"/>
      <c r="F1376" s="349"/>
    </row>
    <row r="1377" spans="1:6">
      <c r="A1377" s="308" t="s">
        <v>34</v>
      </c>
      <c r="B1377" s="306" t="s">
        <v>105</v>
      </c>
      <c r="C1377" s="295"/>
      <c r="D1377" s="295"/>
      <c r="E1377" s="327"/>
      <c r="F1377" s="328"/>
    </row>
    <row r="1378" spans="1:6">
      <c r="A1378" s="308"/>
      <c r="B1378" s="306" t="s">
        <v>748</v>
      </c>
      <c r="C1378" s="295"/>
      <c r="D1378" s="295"/>
      <c r="E1378" s="327"/>
      <c r="F1378" s="328"/>
    </row>
    <row r="1379" spans="1:6">
      <c r="A1379" s="308"/>
      <c r="B1379" s="306" t="s">
        <v>749</v>
      </c>
      <c r="C1379" s="295" t="s">
        <v>21</v>
      </c>
      <c r="D1379" s="295"/>
      <c r="E1379" s="327"/>
      <c r="F1379" s="328"/>
    </row>
    <row r="1380" spans="1:6">
      <c r="A1380" s="308"/>
      <c r="B1380" s="306"/>
      <c r="C1380" s="295"/>
      <c r="D1380" s="295"/>
      <c r="E1380" s="327"/>
      <c r="F1380" s="328"/>
    </row>
    <row r="1381" spans="1:6">
      <c r="A1381" s="308"/>
      <c r="B1381" s="306"/>
      <c r="C1381" s="295"/>
      <c r="D1381" s="295"/>
      <c r="E1381" s="327"/>
      <c r="F1381" s="349"/>
    </row>
    <row r="1382" spans="1:6">
      <c r="A1382" s="308"/>
      <c r="B1382" s="306"/>
      <c r="C1382" s="295"/>
      <c r="D1382" s="295"/>
      <c r="E1382" s="327"/>
      <c r="F1382" s="349"/>
    </row>
    <row r="1383" spans="1:6">
      <c r="A1383" s="308"/>
      <c r="B1383" s="306"/>
      <c r="C1383" s="295"/>
      <c r="D1383" s="295"/>
      <c r="E1383" s="327"/>
      <c r="F1383" s="349"/>
    </row>
    <row r="1384" spans="1:6">
      <c r="A1384" s="308"/>
      <c r="B1384" s="306"/>
      <c r="C1384" s="295"/>
      <c r="D1384" s="295"/>
      <c r="E1384" s="327"/>
      <c r="F1384" s="349"/>
    </row>
    <row r="1385" spans="1:6">
      <c r="A1385" s="305"/>
      <c r="B1385" s="309"/>
      <c r="C1385" s="336"/>
      <c r="D1385" s="336"/>
      <c r="E1385" s="337"/>
      <c r="F1385" s="326"/>
    </row>
    <row r="1386" spans="1:6">
      <c r="A1386" s="303" t="s">
        <v>1</v>
      </c>
      <c r="B1386" s="310" t="s">
        <v>17</v>
      </c>
      <c r="C1386" s="324" t="s">
        <v>1</v>
      </c>
      <c r="D1386" s="324"/>
      <c r="E1386" s="338" t="s">
        <v>18</v>
      </c>
      <c r="F1386" s="339"/>
    </row>
    <row r="1387" spans="1:6">
      <c r="A1387" s="300"/>
      <c r="B1387" s="302"/>
      <c r="C1387" s="295"/>
      <c r="D1387" s="295"/>
      <c r="E1387" s="352"/>
      <c r="F1387" s="349"/>
    </row>
    <row r="1388" spans="1:6" ht="14.1" thickBot="1">
      <c r="A1388" s="318"/>
      <c r="B1388" s="311" t="s">
        <v>913</v>
      </c>
      <c r="C1388" s="389">
        <f>C1318+0.01</f>
        <v>5.1999999999999975</v>
      </c>
      <c r="D1388" s="340"/>
      <c r="E1388" s="341" t="s">
        <v>1</v>
      </c>
      <c r="F1388" s="342"/>
    </row>
    <row r="1389" spans="1:6" ht="14.1">
      <c r="A1389" s="312"/>
      <c r="B1389" s="313"/>
      <c r="C1389" s="320"/>
      <c r="D1389" s="320"/>
      <c r="E1389" s="365"/>
      <c r="F1389" s="366"/>
    </row>
    <row r="1390" spans="1:6" ht="14.1">
      <c r="A1390" s="300"/>
      <c r="B1390" s="302"/>
      <c r="C1390" s="295"/>
      <c r="D1390" s="295"/>
      <c r="E1390" s="353" t="s">
        <v>94</v>
      </c>
      <c r="F1390" s="344"/>
    </row>
    <row r="1391" spans="1:6" ht="14.1">
      <c r="A1391" s="303"/>
      <c r="B1391" s="304"/>
      <c r="C1391" s="324"/>
      <c r="D1391" s="324"/>
      <c r="E1391" s="367"/>
      <c r="F1391" s="368"/>
    </row>
    <row r="1392" spans="1:6">
      <c r="A1392" s="308"/>
      <c r="B1392" s="306"/>
      <c r="C1392" s="295"/>
      <c r="D1392" s="295"/>
      <c r="E1392" s="327"/>
      <c r="F1392" s="349"/>
    </row>
    <row r="1393" spans="1:6" ht="14.1">
      <c r="A1393" s="308"/>
      <c r="B1393" s="317" t="s">
        <v>914</v>
      </c>
      <c r="C1393" s="295"/>
      <c r="D1393" s="295"/>
      <c r="E1393" s="327"/>
      <c r="F1393" s="347"/>
    </row>
    <row r="1394" spans="1:6">
      <c r="A1394" s="308"/>
      <c r="B1394" s="306"/>
      <c r="C1394" s="295"/>
      <c r="D1394" s="295"/>
      <c r="E1394" s="327"/>
      <c r="F1394" s="347"/>
    </row>
    <row r="1395" spans="1:6">
      <c r="A1395" s="308" t="s">
        <v>2</v>
      </c>
      <c r="B1395" s="306" t="s">
        <v>923</v>
      </c>
      <c r="C1395" s="295"/>
      <c r="D1395" s="295"/>
      <c r="E1395" s="327"/>
      <c r="F1395" s="347"/>
    </row>
    <row r="1396" spans="1:6">
      <c r="A1396" s="308"/>
      <c r="B1396" s="306" t="s">
        <v>750</v>
      </c>
      <c r="C1396" s="295"/>
      <c r="D1396" s="295"/>
      <c r="E1396" s="327"/>
      <c r="F1396" s="347"/>
    </row>
    <row r="1397" spans="1:6">
      <c r="A1397" s="308"/>
      <c r="B1397" s="306" t="s">
        <v>751</v>
      </c>
      <c r="C1397" s="295">
        <v>52</v>
      </c>
      <c r="D1397" s="295" t="s">
        <v>25</v>
      </c>
      <c r="E1397" s="327"/>
      <c r="F1397" s="328"/>
    </row>
    <row r="1398" spans="1:6">
      <c r="A1398" s="308"/>
      <c r="B1398" s="306"/>
      <c r="C1398" s="295"/>
      <c r="D1398" s="295"/>
      <c r="E1398" s="327"/>
      <c r="F1398" s="349"/>
    </row>
    <row r="1399" spans="1:6">
      <c r="A1399" s="308" t="s">
        <v>6</v>
      </c>
      <c r="B1399" s="306" t="s">
        <v>925</v>
      </c>
      <c r="C1399" s="295">
        <v>30</v>
      </c>
      <c r="D1399" s="295" t="s">
        <v>25</v>
      </c>
      <c r="E1399" s="327"/>
      <c r="F1399" s="349"/>
    </row>
    <row r="1400" spans="1:6">
      <c r="A1400" s="308"/>
      <c r="B1400" s="379" t="s">
        <v>752</v>
      </c>
      <c r="C1400" s="295"/>
      <c r="D1400" s="295"/>
      <c r="E1400" s="327"/>
      <c r="F1400" s="347"/>
    </row>
    <row r="1401" spans="1:6">
      <c r="A1401" s="308"/>
      <c r="B1401" s="306"/>
      <c r="C1401" s="295"/>
      <c r="D1401" s="295"/>
      <c r="E1401" s="327"/>
      <c r="F1401" s="347"/>
    </row>
    <row r="1402" spans="1:6">
      <c r="A1402" s="308" t="s">
        <v>7</v>
      </c>
      <c r="B1402" s="306" t="s">
        <v>753</v>
      </c>
      <c r="C1402" s="295" t="s">
        <v>21</v>
      </c>
      <c r="D1402" s="295"/>
      <c r="E1402" s="327"/>
      <c r="F1402" s="347"/>
    </row>
    <row r="1403" spans="1:6">
      <c r="A1403" s="308"/>
      <c r="B1403" s="306"/>
      <c r="C1403" s="295"/>
      <c r="D1403" s="295"/>
      <c r="E1403" s="327"/>
      <c r="F1403" s="347"/>
    </row>
    <row r="1404" spans="1:6">
      <c r="A1404" s="308" t="s">
        <v>8</v>
      </c>
      <c r="B1404" s="306" t="s">
        <v>754</v>
      </c>
      <c r="C1404" s="295" t="s">
        <v>21</v>
      </c>
      <c r="D1404" s="295"/>
      <c r="E1404" s="327"/>
      <c r="F1404" s="347"/>
    </row>
    <row r="1405" spans="1:6">
      <c r="A1405" s="308"/>
      <c r="B1405" s="306"/>
      <c r="C1405" s="295"/>
      <c r="D1405" s="295"/>
      <c r="E1405" s="327"/>
      <c r="F1405" s="347"/>
    </row>
    <row r="1406" spans="1:6">
      <c r="A1406" s="308" t="s">
        <v>10</v>
      </c>
      <c r="B1406" s="306" t="s">
        <v>755</v>
      </c>
      <c r="C1406" s="295"/>
      <c r="D1406" s="295"/>
      <c r="E1406" s="327"/>
      <c r="F1406" s="347"/>
    </row>
    <row r="1407" spans="1:6">
      <c r="A1407" s="308"/>
      <c r="B1407" s="306" t="s">
        <v>756</v>
      </c>
      <c r="C1407" s="295">
        <f>C1397</f>
        <v>52</v>
      </c>
      <c r="D1407" s="295" t="s">
        <v>25</v>
      </c>
      <c r="E1407" s="327"/>
      <c r="F1407" s="328"/>
    </row>
    <row r="1408" spans="1:6" ht="14.1">
      <c r="A1408" s="308"/>
      <c r="B1408" s="317"/>
      <c r="C1408" s="295"/>
      <c r="D1408" s="295"/>
      <c r="E1408" s="327"/>
      <c r="F1408" s="347"/>
    </row>
    <row r="1409" spans="1:6">
      <c r="A1409" s="308" t="s">
        <v>14</v>
      </c>
      <c r="B1409" s="306" t="s">
        <v>757</v>
      </c>
      <c r="C1409" s="295"/>
      <c r="D1409" s="295"/>
      <c r="E1409" s="327"/>
      <c r="F1409" s="347"/>
    </row>
    <row r="1410" spans="1:6">
      <c r="A1410" s="308"/>
      <c r="B1410" s="306" t="s">
        <v>758</v>
      </c>
      <c r="C1410" s="295"/>
      <c r="D1410" s="295"/>
      <c r="E1410" s="327"/>
      <c r="F1410" s="347"/>
    </row>
    <row r="1411" spans="1:6">
      <c r="A1411" s="308"/>
      <c r="B1411" s="306" t="s">
        <v>759</v>
      </c>
      <c r="C1411" s="295">
        <f>C1397</f>
        <v>52</v>
      </c>
      <c r="D1411" s="295" t="s">
        <v>25</v>
      </c>
      <c r="E1411" s="327"/>
      <c r="F1411" s="328"/>
    </row>
    <row r="1412" spans="1:6">
      <c r="A1412" s="308"/>
      <c r="B1412" s="379" t="s">
        <v>752</v>
      </c>
      <c r="C1412" s="295"/>
      <c r="D1412" s="295"/>
      <c r="E1412" s="327"/>
      <c r="F1412" s="347"/>
    </row>
    <row r="1413" spans="1:6">
      <c r="A1413" s="308"/>
      <c r="B1413" s="306"/>
      <c r="C1413" s="295"/>
      <c r="D1413" s="295"/>
      <c r="E1413" s="327"/>
      <c r="F1413" s="347"/>
    </row>
    <row r="1414" spans="1:6">
      <c r="A1414" s="308" t="s">
        <v>16</v>
      </c>
      <c r="B1414" s="306" t="s">
        <v>924</v>
      </c>
      <c r="C1414" s="295"/>
      <c r="D1414" s="295"/>
      <c r="E1414" s="327"/>
      <c r="F1414" s="347"/>
    </row>
    <row r="1415" spans="1:6">
      <c r="A1415" s="308"/>
      <c r="B1415" s="306" t="s">
        <v>760</v>
      </c>
      <c r="C1415" s="295">
        <v>52</v>
      </c>
      <c r="D1415" s="295" t="s">
        <v>25</v>
      </c>
      <c r="E1415" s="327"/>
      <c r="F1415" s="328"/>
    </row>
    <row r="1416" spans="1:6" ht="14.1">
      <c r="A1416" s="308"/>
      <c r="B1416" s="317"/>
      <c r="C1416" s="295"/>
      <c r="D1416" s="295"/>
      <c r="E1416" s="327"/>
      <c r="F1416" s="347"/>
    </row>
    <row r="1417" spans="1:6">
      <c r="A1417" s="308" t="s">
        <v>24</v>
      </c>
      <c r="B1417" s="306" t="s">
        <v>927</v>
      </c>
      <c r="C1417" s="295">
        <v>30</v>
      </c>
      <c r="D1417" s="295" t="s">
        <v>25</v>
      </c>
      <c r="E1417" s="327"/>
      <c r="F1417" s="347"/>
    </row>
    <row r="1418" spans="1:6" ht="14.1">
      <c r="A1418" s="308"/>
      <c r="B1418" s="317"/>
      <c r="C1418" s="295"/>
      <c r="D1418" s="295"/>
      <c r="E1418" s="327"/>
      <c r="F1418" s="347"/>
    </row>
    <row r="1419" spans="1:6">
      <c r="A1419" s="308" t="s">
        <v>31</v>
      </c>
      <c r="B1419" s="306" t="s">
        <v>761</v>
      </c>
      <c r="C1419" s="295">
        <v>13</v>
      </c>
      <c r="D1419" s="295" t="s">
        <v>25</v>
      </c>
      <c r="E1419" s="327"/>
      <c r="F1419" s="328"/>
    </row>
    <row r="1420" spans="1:6">
      <c r="A1420" s="308"/>
      <c r="B1420" s="306"/>
      <c r="C1420" s="295"/>
      <c r="D1420" s="295"/>
      <c r="E1420" s="327"/>
      <c r="F1420" s="347"/>
    </row>
    <row r="1421" spans="1:6">
      <c r="A1421" s="308" t="s">
        <v>34</v>
      </c>
      <c r="B1421" s="306" t="s">
        <v>762</v>
      </c>
      <c r="C1421" s="295">
        <v>10</v>
      </c>
      <c r="D1421" s="295" t="s">
        <v>32</v>
      </c>
      <c r="E1421" s="327"/>
      <c r="F1421" s="328"/>
    </row>
    <row r="1422" spans="1:6">
      <c r="A1422" s="308"/>
      <c r="B1422" s="306"/>
      <c r="C1422" s="295"/>
      <c r="D1422" s="295"/>
      <c r="E1422" s="327"/>
      <c r="F1422" s="349"/>
    </row>
    <row r="1423" spans="1:6">
      <c r="A1423" s="308" t="s">
        <v>35</v>
      </c>
      <c r="B1423" s="306" t="s">
        <v>926</v>
      </c>
      <c r="C1423" s="295">
        <v>4</v>
      </c>
      <c r="D1423" s="295" t="s">
        <v>32</v>
      </c>
      <c r="E1423" s="327"/>
      <c r="F1423" s="349"/>
    </row>
    <row r="1424" spans="1:6">
      <c r="A1424" s="308"/>
      <c r="B1424" s="379" t="s">
        <v>763</v>
      </c>
      <c r="C1424" s="295"/>
      <c r="D1424" s="295"/>
      <c r="E1424" s="327"/>
      <c r="F1424" s="347"/>
    </row>
    <row r="1425" spans="1:6">
      <c r="A1425" s="308"/>
      <c r="B1425" s="379"/>
      <c r="C1425" s="295"/>
      <c r="D1425" s="295"/>
      <c r="E1425" s="327"/>
      <c r="F1425" s="347"/>
    </row>
    <row r="1426" spans="1:6">
      <c r="A1426" s="308" t="s">
        <v>37</v>
      </c>
      <c r="B1426" s="306" t="s">
        <v>764</v>
      </c>
      <c r="C1426" s="295">
        <v>12</v>
      </c>
      <c r="D1426" s="295" t="s">
        <v>32</v>
      </c>
      <c r="E1426" s="327"/>
      <c r="F1426" s="328"/>
    </row>
    <row r="1427" spans="1:6">
      <c r="A1427" s="308"/>
      <c r="B1427" s="306"/>
      <c r="C1427" s="295"/>
      <c r="D1427" s="295"/>
      <c r="E1427" s="327"/>
      <c r="F1427" s="347"/>
    </row>
    <row r="1428" spans="1:6">
      <c r="A1428" s="308" t="s">
        <v>38</v>
      </c>
      <c r="B1428" s="306" t="s">
        <v>928</v>
      </c>
      <c r="C1428" s="295">
        <v>6</v>
      </c>
      <c r="D1428" s="295" t="s">
        <v>32</v>
      </c>
      <c r="E1428" s="327"/>
      <c r="F1428" s="347"/>
    </row>
    <row r="1429" spans="1:6">
      <c r="A1429" s="308"/>
      <c r="B1429" s="306"/>
      <c r="C1429" s="295"/>
      <c r="D1429" s="295"/>
      <c r="E1429" s="327"/>
      <c r="F1429" s="347"/>
    </row>
    <row r="1430" spans="1:6">
      <c r="A1430" s="308" t="s">
        <v>39</v>
      </c>
      <c r="B1430" s="306" t="s">
        <v>765</v>
      </c>
      <c r="C1430" s="295"/>
      <c r="D1430" s="295"/>
      <c r="E1430" s="327"/>
      <c r="F1430" s="349"/>
    </row>
    <row r="1431" spans="1:6">
      <c r="A1431" s="308"/>
      <c r="B1431" s="306" t="s">
        <v>766</v>
      </c>
      <c r="C1431" s="295">
        <v>12</v>
      </c>
      <c r="D1431" s="295" t="s">
        <v>32</v>
      </c>
      <c r="E1431" s="327"/>
      <c r="F1431" s="349"/>
    </row>
    <row r="1432" spans="1:6">
      <c r="A1432" s="308"/>
      <c r="B1432" s="306"/>
      <c r="C1432" s="295"/>
      <c r="D1432" s="295"/>
      <c r="E1432" s="327"/>
      <c r="F1432" s="349"/>
    </row>
    <row r="1433" spans="1:6">
      <c r="A1433" s="308" t="s">
        <v>96</v>
      </c>
      <c r="B1433" s="306" t="s">
        <v>929</v>
      </c>
      <c r="C1433" s="295"/>
      <c r="D1433" s="295"/>
      <c r="E1433" s="327"/>
      <c r="F1433" s="349"/>
    </row>
    <row r="1434" spans="1:6">
      <c r="A1434" s="308"/>
      <c r="B1434" s="306" t="s">
        <v>930</v>
      </c>
      <c r="C1434" s="295">
        <v>3</v>
      </c>
      <c r="D1434" s="295" t="s">
        <v>32</v>
      </c>
      <c r="E1434" s="327"/>
      <c r="F1434" s="349"/>
    </row>
    <row r="1435" spans="1:6">
      <c r="A1435" s="308"/>
      <c r="B1435" s="306"/>
      <c r="C1435" s="295"/>
      <c r="D1435" s="295"/>
      <c r="E1435" s="327"/>
      <c r="F1435" s="349"/>
    </row>
    <row r="1436" spans="1:6">
      <c r="A1436" s="308"/>
      <c r="B1436" s="306"/>
      <c r="C1436" s="295"/>
      <c r="D1436" s="295"/>
      <c r="E1436" s="327"/>
      <c r="F1436" s="349"/>
    </row>
    <row r="1437" spans="1:6">
      <c r="A1437" s="308"/>
      <c r="B1437" s="306"/>
      <c r="C1437" s="295"/>
      <c r="D1437" s="295"/>
      <c r="E1437" s="327"/>
      <c r="F1437" s="349"/>
    </row>
    <row r="1438" spans="1:6">
      <c r="A1438" s="308"/>
      <c r="B1438" s="306"/>
      <c r="C1438" s="295"/>
      <c r="D1438" s="295"/>
      <c r="E1438" s="327"/>
      <c r="F1438" s="349"/>
    </row>
    <row r="1439" spans="1:6">
      <c r="A1439" s="308"/>
      <c r="B1439" s="306"/>
      <c r="C1439" s="295"/>
      <c r="D1439" s="295"/>
      <c r="E1439" s="327"/>
      <c r="F1439" s="349"/>
    </row>
    <row r="1440" spans="1:6">
      <c r="A1440" s="308"/>
      <c r="B1440" s="306"/>
      <c r="C1440" s="295"/>
      <c r="D1440" s="295"/>
      <c r="E1440" s="327"/>
      <c r="F1440" s="349"/>
    </row>
    <row r="1441" spans="1:6">
      <c r="A1441" s="308"/>
      <c r="B1441" s="306"/>
      <c r="C1441" s="295"/>
      <c r="D1441" s="295"/>
      <c r="E1441" s="327"/>
      <c r="F1441" s="349"/>
    </row>
    <row r="1442" spans="1:6">
      <c r="A1442" s="308"/>
      <c r="B1442" s="306"/>
      <c r="C1442" s="295"/>
      <c r="D1442" s="295"/>
      <c r="E1442" s="327"/>
      <c r="F1442" s="349"/>
    </row>
    <row r="1443" spans="1:6">
      <c r="A1443" s="308"/>
      <c r="B1443" s="306"/>
      <c r="C1443" s="295"/>
      <c r="D1443" s="295"/>
      <c r="E1443" s="327"/>
      <c r="F1443" s="349"/>
    </row>
    <row r="1444" spans="1:6">
      <c r="A1444" s="308"/>
      <c r="B1444" s="306"/>
      <c r="C1444" s="295"/>
      <c r="D1444" s="295"/>
      <c r="E1444" s="327"/>
      <c r="F1444" s="349"/>
    </row>
    <row r="1445" spans="1:6">
      <c r="A1445" s="308"/>
      <c r="B1445" s="306"/>
      <c r="C1445" s="295"/>
      <c r="D1445" s="295"/>
      <c r="E1445" s="327"/>
      <c r="F1445" s="349"/>
    </row>
    <row r="1446" spans="1:6">
      <c r="A1446" s="308"/>
      <c r="B1446" s="306"/>
      <c r="C1446" s="295"/>
      <c r="D1446" s="295"/>
      <c r="E1446" s="327"/>
      <c r="F1446" s="349"/>
    </row>
    <row r="1447" spans="1:6">
      <c r="A1447" s="308"/>
      <c r="B1447" s="306"/>
      <c r="C1447" s="295"/>
      <c r="D1447" s="295"/>
      <c r="E1447" s="327"/>
      <c r="F1447" s="349"/>
    </row>
    <row r="1448" spans="1:6">
      <c r="A1448" s="308"/>
      <c r="B1448" s="306"/>
      <c r="C1448" s="295"/>
      <c r="D1448" s="295"/>
      <c r="E1448" s="327"/>
      <c r="F1448" s="349"/>
    </row>
    <row r="1449" spans="1:6">
      <c r="A1449" s="308"/>
      <c r="B1449" s="306"/>
      <c r="C1449" s="295"/>
      <c r="D1449" s="295"/>
      <c r="E1449" s="327"/>
      <c r="F1449" s="349"/>
    </row>
    <row r="1450" spans="1:6">
      <c r="A1450" s="308"/>
      <c r="B1450" s="306"/>
      <c r="C1450" s="295"/>
      <c r="D1450" s="295"/>
      <c r="E1450" s="327"/>
      <c r="F1450" s="349"/>
    </row>
    <row r="1451" spans="1:6">
      <c r="A1451" s="308"/>
      <c r="B1451" s="306"/>
      <c r="C1451" s="295"/>
      <c r="D1451" s="295"/>
      <c r="E1451" s="327"/>
      <c r="F1451" s="349"/>
    </row>
    <row r="1452" spans="1:6">
      <c r="A1452" s="308"/>
      <c r="B1452" s="306"/>
      <c r="C1452" s="295"/>
      <c r="D1452" s="295"/>
      <c r="E1452" s="327"/>
      <c r="F1452" s="349"/>
    </row>
    <row r="1453" spans="1:6">
      <c r="A1453" s="308"/>
      <c r="B1453" s="306"/>
      <c r="C1453" s="295"/>
      <c r="D1453" s="295"/>
      <c r="E1453" s="327"/>
      <c r="F1453" s="349"/>
    </row>
    <row r="1454" spans="1:6">
      <c r="A1454" s="308"/>
      <c r="B1454" s="306"/>
      <c r="C1454" s="295"/>
      <c r="D1454" s="295"/>
      <c r="E1454" s="327"/>
      <c r="F1454" s="347"/>
    </row>
    <row r="1455" spans="1:6">
      <c r="A1455" s="305"/>
      <c r="B1455" s="309"/>
      <c r="C1455" s="336"/>
      <c r="D1455" s="336"/>
      <c r="E1455" s="337"/>
      <c r="F1455" s="326"/>
    </row>
    <row r="1456" spans="1:6">
      <c r="A1456" s="303" t="s">
        <v>1</v>
      </c>
      <c r="B1456" s="310" t="s">
        <v>17</v>
      </c>
      <c r="C1456" s="324" t="s">
        <v>1</v>
      </c>
      <c r="D1456" s="324"/>
      <c r="E1456" s="338" t="s">
        <v>18</v>
      </c>
      <c r="F1456" s="339"/>
    </row>
    <row r="1457" spans="1:6">
      <c r="A1457" s="300"/>
      <c r="B1457" s="302"/>
      <c r="C1457" s="295"/>
      <c r="D1457" s="295"/>
      <c r="E1457" s="352"/>
      <c r="F1457" s="349"/>
    </row>
    <row r="1458" spans="1:6" ht="14.1" thickBot="1">
      <c r="A1458" s="318"/>
      <c r="B1458" s="311" t="s">
        <v>913</v>
      </c>
      <c r="C1458" s="389">
        <f>C1388+0.01</f>
        <v>5.2099999999999973</v>
      </c>
      <c r="D1458" s="340"/>
      <c r="E1458" s="341" t="s">
        <v>1</v>
      </c>
      <c r="F1458" s="342"/>
    </row>
    <row r="1459" spans="1:6" ht="14.1">
      <c r="A1459" s="300"/>
      <c r="B1459" s="302"/>
      <c r="C1459" s="295"/>
      <c r="D1459" s="295"/>
      <c r="E1459" s="353"/>
      <c r="F1459" s="344"/>
    </row>
    <row r="1460" spans="1:6" ht="14.1">
      <c r="A1460" s="300"/>
      <c r="B1460" s="302"/>
      <c r="C1460" s="295"/>
      <c r="D1460" s="295"/>
      <c r="E1460" s="353" t="s">
        <v>94</v>
      </c>
      <c r="F1460" s="344"/>
    </row>
    <row r="1461" spans="1:6" ht="14.1">
      <c r="A1461" s="303"/>
      <c r="B1461" s="304"/>
      <c r="C1461" s="324"/>
      <c r="D1461" s="324"/>
      <c r="E1461" s="367"/>
      <c r="F1461" s="368"/>
    </row>
    <row r="1462" spans="1:6">
      <c r="A1462" s="305"/>
      <c r="B1462" s="306" t="s">
        <v>1</v>
      </c>
      <c r="C1462" s="295"/>
      <c r="D1462" s="295"/>
      <c r="E1462" s="325"/>
      <c r="F1462" s="326"/>
    </row>
    <row r="1463" spans="1:6">
      <c r="A1463" s="308"/>
      <c r="B1463" s="306" t="s">
        <v>1</v>
      </c>
      <c r="C1463" s="295"/>
      <c r="D1463" s="295"/>
      <c r="E1463" s="327"/>
      <c r="F1463" s="328"/>
    </row>
    <row r="1464" spans="1:6" ht="14.1">
      <c r="A1464" s="308"/>
      <c r="B1464" s="314" t="s">
        <v>27</v>
      </c>
      <c r="C1464" s="295"/>
      <c r="D1464" s="295"/>
      <c r="E1464" s="327"/>
      <c r="F1464" s="328"/>
    </row>
    <row r="1465" spans="1:6" ht="14.1">
      <c r="A1465" s="308"/>
      <c r="B1465" s="314" t="s">
        <v>1</v>
      </c>
      <c r="C1465" s="295"/>
      <c r="D1465" s="295"/>
      <c r="E1465" s="327"/>
      <c r="F1465" s="328"/>
    </row>
    <row r="1466" spans="1:6" ht="14.1">
      <c r="A1466" s="308"/>
      <c r="B1466" s="314" t="s">
        <v>70</v>
      </c>
      <c r="C1466" s="295"/>
      <c r="D1466" s="295"/>
      <c r="E1466" s="327"/>
      <c r="F1466" s="328"/>
    </row>
    <row r="1467" spans="1:6">
      <c r="A1467" s="308"/>
      <c r="B1467" s="306" t="s">
        <v>1</v>
      </c>
      <c r="C1467" s="295"/>
      <c r="D1467" s="295"/>
      <c r="E1467" s="327"/>
      <c r="F1467" s="328"/>
    </row>
    <row r="1468" spans="1:6">
      <c r="A1468" s="308"/>
      <c r="B1468" s="390">
        <v>5.0999999999999996</v>
      </c>
      <c r="C1468" s="295"/>
      <c r="D1468" s="295"/>
      <c r="E1468" s="327"/>
      <c r="F1468" s="328"/>
    </row>
    <row r="1469" spans="1:6">
      <c r="A1469" s="308"/>
      <c r="B1469" s="390"/>
      <c r="C1469" s="295"/>
      <c r="D1469" s="295"/>
      <c r="E1469" s="327"/>
      <c r="F1469" s="328"/>
    </row>
    <row r="1470" spans="1:6">
      <c r="A1470" s="308"/>
      <c r="B1470" s="390">
        <v>5.2</v>
      </c>
      <c r="C1470" s="295"/>
      <c r="D1470" s="295"/>
      <c r="E1470" s="327"/>
      <c r="F1470" s="328"/>
    </row>
    <row r="1471" spans="1:6">
      <c r="A1471" s="308"/>
      <c r="B1471" s="390"/>
      <c r="C1471" s="295"/>
      <c r="D1471" s="295"/>
      <c r="E1471" s="327"/>
      <c r="F1471" s="328"/>
    </row>
    <row r="1472" spans="1:6">
      <c r="A1472" s="308"/>
      <c r="B1472" s="390">
        <v>5.3</v>
      </c>
      <c r="C1472" s="295"/>
      <c r="D1472" s="295"/>
      <c r="E1472" s="327"/>
      <c r="F1472" s="328"/>
    </row>
    <row r="1473" spans="1:6">
      <c r="A1473" s="308"/>
      <c r="B1473" s="390"/>
      <c r="C1473" s="295"/>
      <c r="D1473" s="295"/>
      <c r="E1473" s="327"/>
      <c r="F1473" s="328"/>
    </row>
    <row r="1474" spans="1:6">
      <c r="A1474" s="308"/>
      <c r="B1474" s="390">
        <v>5.4</v>
      </c>
      <c r="C1474" s="295"/>
      <c r="D1474" s="295"/>
      <c r="E1474" s="327"/>
      <c r="F1474" s="328"/>
    </row>
    <row r="1475" spans="1:6">
      <c r="A1475" s="308"/>
      <c r="B1475" s="390"/>
      <c r="C1475" s="295"/>
      <c r="D1475" s="295"/>
      <c r="E1475" s="327"/>
      <c r="F1475" s="328"/>
    </row>
    <row r="1476" spans="1:6">
      <c r="A1476" s="308"/>
      <c r="B1476" s="390">
        <v>5.5</v>
      </c>
      <c r="C1476" s="295"/>
      <c r="D1476" s="295"/>
      <c r="E1476" s="327"/>
      <c r="F1476" s="328"/>
    </row>
    <row r="1477" spans="1:6">
      <c r="A1477" s="308"/>
      <c r="B1477" s="390"/>
      <c r="C1477" s="295"/>
      <c r="D1477" s="295"/>
      <c r="E1477" s="327"/>
      <c r="F1477" s="328"/>
    </row>
    <row r="1478" spans="1:6">
      <c r="A1478" s="308"/>
      <c r="B1478" s="390">
        <v>5.6</v>
      </c>
      <c r="C1478" s="295"/>
      <c r="D1478" s="295"/>
      <c r="E1478" s="327"/>
      <c r="F1478" s="328"/>
    </row>
    <row r="1479" spans="1:6">
      <c r="A1479" s="308"/>
      <c r="B1479" s="390"/>
      <c r="C1479" s="295"/>
      <c r="D1479" s="295"/>
      <c r="E1479" s="327"/>
      <c r="F1479" s="328"/>
    </row>
    <row r="1480" spans="1:6">
      <c r="A1480" s="308"/>
      <c r="B1480" s="390">
        <v>5.7</v>
      </c>
      <c r="C1480" s="295"/>
      <c r="D1480" s="295"/>
      <c r="E1480" s="327"/>
      <c r="F1480" s="328"/>
    </row>
    <row r="1481" spans="1:6">
      <c r="A1481" s="308"/>
      <c r="B1481" s="390"/>
      <c r="C1481" s="295"/>
      <c r="D1481" s="295"/>
      <c r="E1481" s="327"/>
      <c r="F1481" s="328"/>
    </row>
    <row r="1482" spans="1:6">
      <c r="A1482" s="308"/>
      <c r="B1482" s="390">
        <v>5.8</v>
      </c>
      <c r="C1482" s="295"/>
      <c r="D1482" s="295"/>
      <c r="E1482" s="327"/>
      <c r="F1482" s="328"/>
    </row>
    <row r="1483" spans="1:6">
      <c r="A1483" s="308"/>
      <c r="B1483" s="390"/>
      <c r="C1483" s="295"/>
      <c r="D1483" s="295"/>
      <c r="E1483" s="327"/>
      <c r="F1483" s="328"/>
    </row>
    <row r="1484" spans="1:6">
      <c r="A1484" s="308"/>
      <c r="B1484" s="390">
        <v>5.9</v>
      </c>
      <c r="C1484" s="295"/>
      <c r="D1484" s="295"/>
      <c r="E1484" s="327"/>
      <c r="F1484" s="328"/>
    </row>
    <row r="1485" spans="1:6">
      <c r="A1485" s="308"/>
      <c r="B1485" s="390"/>
      <c r="C1485" s="295"/>
      <c r="D1485" s="295"/>
      <c r="E1485" s="327"/>
      <c r="F1485" s="328"/>
    </row>
    <row r="1486" spans="1:6">
      <c r="A1486" s="308"/>
      <c r="B1486" s="319">
        <v>5.0999999999999996</v>
      </c>
      <c r="C1486" s="295"/>
      <c r="D1486" s="295"/>
      <c r="E1486" s="327"/>
      <c r="F1486" s="328"/>
    </row>
    <row r="1487" spans="1:6">
      <c r="A1487" s="308"/>
      <c r="B1487" s="319"/>
      <c r="C1487" s="295"/>
      <c r="D1487" s="295"/>
      <c r="E1487" s="327"/>
      <c r="F1487" s="328"/>
    </row>
    <row r="1488" spans="1:6">
      <c r="A1488" s="308"/>
      <c r="B1488" s="319">
        <v>5.1100000000000003</v>
      </c>
      <c r="C1488" s="295"/>
      <c r="D1488" s="295"/>
      <c r="E1488" s="327"/>
      <c r="F1488" s="328"/>
    </row>
    <row r="1489" spans="1:6">
      <c r="A1489" s="308"/>
      <c r="B1489" s="319"/>
      <c r="C1489" s="295"/>
      <c r="D1489" s="295"/>
      <c r="E1489" s="327"/>
      <c r="F1489" s="328"/>
    </row>
    <row r="1490" spans="1:6">
      <c r="A1490" s="308"/>
      <c r="B1490" s="319">
        <v>5.12</v>
      </c>
      <c r="C1490" s="295"/>
      <c r="D1490" s="295"/>
      <c r="E1490" s="327"/>
      <c r="F1490" s="328"/>
    </row>
    <row r="1491" spans="1:6">
      <c r="A1491" s="308"/>
      <c r="B1491" s="319"/>
      <c r="C1491" s="295"/>
      <c r="D1491" s="295"/>
      <c r="E1491" s="327"/>
      <c r="F1491" s="328"/>
    </row>
    <row r="1492" spans="1:6">
      <c r="A1492" s="308"/>
      <c r="B1492" s="319">
        <v>5.13</v>
      </c>
      <c r="C1492" s="295"/>
      <c r="D1492" s="295"/>
      <c r="E1492" s="327"/>
      <c r="F1492" s="328"/>
    </row>
    <row r="1493" spans="1:6">
      <c r="A1493" s="308"/>
      <c r="B1493" s="319"/>
      <c r="C1493" s="295"/>
      <c r="D1493" s="295"/>
      <c r="E1493" s="327"/>
      <c r="F1493" s="328"/>
    </row>
    <row r="1494" spans="1:6">
      <c r="A1494" s="308"/>
      <c r="B1494" s="319">
        <v>5.14</v>
      </c>
      <c r="C1494" s="295"/>
      <c r="D1494" s="295"/>
      <c r="E1494" s="327"/>
      <c r="F1494" s="328"/>
    </row>
    <row r="1495" spans="1:6">
      <c r="A1495" s="308"/>
      <c r="B1495" s="319"/>
      <c r="C1495" s="295"/>
      <c r="D1495" s="295"/>
      <c r="E1495" s="327"/>
      <c r="F1495" s="328"/>
    </row>
    <row r="1496" spans="1:6">
      <c r="A1496" s="308"/>
      <c r="B1496" s="319">
        <v>5.15</v>
      </c>
      <c r="C1496" s="295"/>
      <c r="D1496" s="295"/>
      <c r="E1496" s="327"/>
      <c r="F1496" s="328"/>
    </row>
    <row r="1497" spans="1:6">
      <c r="A1497" s="308"/>
      <c r="B1497" s="319"/>
      <c r="C1497" s="295"/>
      <c r="D1497" s="295"/>
      <c r="E1497" s="327"/>
      <c r="F1497" s="328"/>
    </row>
    <row r="1498" spans="1:6">
      <c r="A1498" s="308"/>
      <c r="B1498" s="319">
        <v>5.16</v>
      </c>
      <c r="C1498" s="295"/>
      <c r="D1498" s="295"/>
      <c r="E1498" s="327"/>
      <c r="F1498" s="328"/>
    </row>
    <row r="1499" spans="1:6">
      <c r="A1499" s="308"/>
      <c r="B1499" s="319"/>
      <c r="C1499" s="295"/>
      <c r="D1499" s="295"/>
      <c r="E1499" s="327"/>
      <c r="F1499" s="328"/>
    </row>
    <row r="1500" spans="1:6">
      <c r="A1500" s="308"/>
      <c r="B1500" s="319">
        <v>5.17</v>
      </c>
      <c r="C1500" s="295"/>
      <c r="D1500" s="295"/>
      <c r="E1500" s="327"/>
      <c r="F1500" s="328"/>
    </row>
    <row r="1501" spans="1:6">
      <c r="A1501" s="308"/>
      <c r="B1501" s="319"/>
      <c r="C1501" s="295"/>
      <c r="D1501" s="295"/>
      <c r="E1501" s="327"/>
      <c r="F1501" s="328"/>
    </row>
    <row r="1502" spans="1:6">
      <c r="A1502" s="308"/>
      <c r="B1502" s="319">
        <v>5.1800000000000104</v>
      </c>
      <c r="C1502" s="295"/>
      <c r="D1502" s="295"/>
      <c r="E1502" s="327"/>
      <c r="F1502" s="328"/>
    </row>
    <row r="1503" spans="1:6">
      <c r="A1503" s="308"/>
      <c r="B1503" s="319"/>
      <c r="C1503" s="295"/>
      <c r="D1503" s="295"/>
      <c r="E1503" s="327"/>
      <c r="F1503" s="328"/>
    </row>
    <row r="1504" spans="1:6">
      <c r="A1504" s="308"/>
      <c r="B1504" s="319">
        <v>5.1900000000000102</v>
      </c>
      <c r="C1504" s="295"/>
      <c r="D1504" s="295"/>
      <c r="E1504" s="327"/>
      <c r="F1504" s="328"/>
    </row>
    <row r="1505" spans="1:6">
      <c r="A1505" s="308"/>
      <c r="B1505" s="319"/>
      <c r="C1505" s="295"/>
      <c r="D1505" s="295"/>
      <c r="E1505" s="327"/>
      <c r="F1505" s="328"/>
    </row>
    <row r="1506" spans="1:6">
      <c r="A1506" s="308"/>
      <c r="B1506" s="319">
        <v>5.2000000000000099</v>
      </c>
      <c r="C1506" s="295"/>
      <c r="D1506" s="295"/>
      <c r="E1506" s="327"/>
      <c r="F1506" s="328"/>
    </row>
    <row r="1507" spans="1:6">
      <c r="A1507" s="308"/>
      <c r="B1507" s="319"/>
      <c r="C1507" s="295"/>
      <c r="D1507" s="295"/>
      <c r="E1507" s="327"/>
      <c r="F1507" s="328"/>
    </row>
    <row r="1508" spans="1:6">
      <c r="A1508" s="308"/>
      <c r="B1508" s="319">
        <v>5.2100000000000097</v>
      </c>
      <c r="C1508" s="295"/>
      <c r="D1508" s="295"/>
      <c r="E1508" s="327"/>
      <c r="F1508" s="328"/>
    </row>
    <row r="1509" spans="1:6">
      <c r="A1509" s="308"/>
      <c r="B1509" s="319"/>
      <c r="C1509" s="295"/>
      <c r="D1509" s="295"/>
      <c r="E1509" s="327"/>
      <c r="F1509" s="328"/>
    </row>
    <row r="1510" spans="1:6">
      <c r="A1510" s="308"/>
      <c r="B1510" s="319"/>
      <c r="C1510" s="295"/>
      <c r="D1510" s="295"/>
      <c r="E1510" s="327"/>
      <c r="F1510" s="328"/>
    </row>
    <row r="1511" spans="1:6">
      <c r="A1511" s="308"/>
      <c r="B1511" s="319"/>
      <c r="C1511" s="295"/>
      <c r="D1511" s="295"/>
      <c r="E1511" s="327"/>
      <c r="F1511" s="328"/>
    </row>
    <row r="1512" spans="1:6">
      <c r="A1512" s="308"/>
      <c r="B1512" s="319"/>
      <c r="C1512" s="295"/>
      <c r="D1512" s="295"/>
      <c r="E1512" s="327"/>
      <c r="F1512" s="328"/>
    </row>
    <row r="1513" spans="1:6">
      <c r="A1513" s="308"/>
      <c r="B1513" s="319"/>
      <c r="C1513" s="295"/>
      <c r="D1513" s="295"/>
      <c r="E1513" s="327"/>
      <c r="F1513" s="328"/>
    </row>
    <row r="1514" spans="1:6">
      <c r="A1514" s="308"/>
      <c r="B1514" s="319"/>
      <c r="C1514" s="295"/>
      <c r="D1514" s="295"/>
      <c r="E1514" s="327"/>
      <c r="F1514" s="328"/>
    </row>
    <row r="1515" spans="1:6">
      <c r="A1515" s="308"/>
      <c r="B1515" s="319"/>
      <c r="C1515" s="295"/>
      <c r="D1515" s="295"/>
      <c r="E1515" s="327"/>
      <c r="F1515" s="328"/>
    </row>
    <row r="1516" spans="1:6">
      <c r="A1516" s="308"/>
      <c r="B1516" s="319"/>
      <c r="C1516" s="295"/>
      <c r="D1516" s="295"/>
      <c r="E1516" s="327"/>
      <c r="F1516" s="328"/>
    </row>
    <row r="1517" spans="1:6">
      <c r="A1517" s="308"/>
      <c r="B1517" s="380"/>
      <c r="C1517" s="295"/>
      <c r="D1517" s="295"/>
      <c r="E1517" s="327"/>
      <c r="F1517" s="328"/>
    </row>
    <row r="1518" spans="1:6">
      <c r="A1518" s="308"/>
      <c r="B1518" s="380"/>
      <c r="C1518" s="295"/>
      <c r="D1518" s="295"/>
      <c r="E1518" s="327"/>
      <c r="F1518" s="328"/>
    </row>
    <row r="1519" spans="1:6">
      <c r="A1519" s="308"/>
      <c r="B1519" s="380"/>
      <c r="C1519" s="295"/>
      <c r="D1519" s="295"/>
      <c r="E1519" s="327"/>
      <c r="F1519" s="328"/>
    </row>
    <row r="1520" spans="1:6">
      <c r="A1520" s="308"/>
      <c r="B1520" s="380"/>
      <c r="C1520" s="295"/>
      <c r="D1520" s="295"/>
      <c r="E1520" s="327"/>
      <c r="F1520" s="328"/>
    </row>
    <row r="1521" spans="1:6">
      <c r="A1521" s="308"/>
      <c r="B1521" s="380"/>
      <c r="C1521" s="295"/>
      <c r="D1521" s="295"/>
      <c r="E1521" s="327"/>
      <c r="F1521" s="328"/>
    </row>
    <row r="1522" spans="1:6">
      <c r="A1522" s="308"/>
      <c r="B1522" s="380"/>
      <c r="C1522" s="295"/>
      <c r="D1522" s="295"/>
      <c r="E1522" s="327"/>
      <c r="F1522" s="328"/>
    </row>
    <row r="1523" spans="1:6">
      <c r="A1523" s="308"/>
      <c r="B1523" s="380"/>
      <c r="C1523" s="295"/>
      <c r="D1523" s="295"/>
      <c r="E1523" s="327"/>
      <c r="F1523" s="328"/>
    </row>
    <row r="1524" spans="1:6">
      <c r="A1524" s="308"/>
      <c r="B1524" s="380"/>
      <c r="C1524" s="295"/>
      <c r="D1524" s="295"/>
      <c r="E1524" s="327"/>
      <c r="F1524" s="328"/>
    </row>
    <row r="1525" spans="1:6">
      <c r="A1525" s="305"/>
      <c r="B1525" s="309"/>
      <c r="C1525" s="336"/>
      <c r="D1525" s="336"/>
      <c r="E1525" s="350"/>
      <c r="F1525" s="381"/>
    </row>
    <row r="1526" spans="1:6" ht="15">
      <c r="A1526" s="303"/>
      <c r="B1526" s="43" t="s">
        <v>365</v>
      </c>
      <c r="C1526" s="324"/>
      <c r="D1526" s="324"/>
      <c r="E1526" s="351" t="s">
        <v>35</v>
      </c>
      <c r="F1526" s="339"/>
    </row>
    <row r="1527" spans="1:6">
      <c r="A1527" s="300"/>
      <c r="B1527" s="348"/>
      <c r="C1527" s="295"/>
      <c r="D1527" s="295"/>
      <c r="E1527" s="382"/>
      <c r="F1527" s="347"/>
    </row>
    <row r="1528" spans="1:6" ht="14.1" thickBot="1">
      <c r="A1528" s="318"/>
      <c r="B1528" s="311" t="s">
        <v>913</v>
      </c>
      <c r="C1528" s="389">
        <f>C1458+0.01</f>
        <v>5.2199999999999971</v>
      </c>
      <c r="D1528" s="340"/>
      <c r="E1528" s="341"/>
      <c r="F1528" s="383"/>
    </row>
  </sheetData>
  <pageMargins left="0.51181102362204722" right="0.51181102362204722" top="0.74803149606299213" bottom="0.74803149606299213" header="0.31496062992125984" footer="0.31496062992125984"/>
  <pageSetup paperSize="9" scale="7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9:I23"/>
  <sheetViews>
    <sheetView view="pageBreakPreview" zoomScale="60" zoomScaleNormal="100" workbookViewId="0">
      <selection activeCell="H11" sqref="H10:H11"/>
    </sheetView>
  </sheetViews>
  <sheetFormatPr defaultRowHeight="14.4"/>
  <sheetData>
    <row r="19" spans="1:9" ht="15" customHeight="1">
      <c r="A19" s="969" t="s">
        <v>2348</v>
      </c>
      <c r="B19" s="969"/>
      <c r="C19" s="969"/>
      <c r="D19" s="969"/>
      <c r="E19" s="969"/>
      <c r="F19" s="969"/>
      <c r="G19" s="969"/>
      <c r="H19" s="969"/>
      <c r="I19" s="969"/>
    </row>
    <row r="20" spans="1:9" ht="20.100000000000001">
      <c r="C20" s="859"/>
    </row>
    <row r="21" spans="1:9" ht="15" customHeight="1">
      <c r="A21" s="969" t="s">
        <v>2349</v>
      </c>
      <c r="B21" s="969"/>
      <c r="C21" s="969"/>
      <c r="D21" s="969"/>
      <c r="E21" s="969"/>
      <c r="F21" s="969"/>
      <c r="G21" s="969"/>
      <c r="H21" s="969"/>
      <c r="I21" s="969"/>
    </row>
    <row r="22" spans="1:9" ht="20.100000000000001">
      <c r="C22" s="859"/>
    </row>
    <row r="23" spans="1:9" ht="15" customHeight="1">
      <c r="A23" s="972" t="s">
        <v>2350</v>
      </c>
      <c r="B23" s="972"/>
      <c r="C23" s="972"/>
      <c r="D23" s="972"/>
      <c r="E23" s="972"/>
      <c r="F23" s="972"/>
      <c r="G23" s="972"/>
      <c r="H23" s="972"/>
      <c r="I23" s="972"/>
    </row>
  </sheetData>
  <mergeCells count="3">
    <mergeCell ref="A19:I19"/>
    <mergeCell ref="A21:I21"/>
    <mergeCell ref="A23:I2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F2187"/>
  <sheetViews>
    <sheetView view="pageBreakPreview" topLeftCell="A2158" zoomScale="98" zoomScaleNormal="100" zoomScaleSheetLayoutView="98" workbookViewId="0">
      <selection activeCell="F2186" sqref="F2186"/>
    </sheetView>
  </sheetViews>
  <sheetFormatPr defaultColWidth="9.15625" defaultRowHeight="13.8"/>
  <cols>
    <col min="1" max="1" width="4.83984375" style="299" customWidth="1"/>
    <col min="2" max="2" width="56.41796875" style="299" customWidth="1"/>
    <col min="3" max="3" width="8.26171875" style="684" customWidth="1"/>
    <col min="4" max="4" width="5.83984375" style="299" customWidth="1"/>
    <col min="5" max="5" width="13.15625" style="685" customWidth="1"/>
    <col min="6" max="6" width="19.578125" style="685" customWidth="1"/>
    <col min="7" max="16384" width="9.15625" style="299"/>
  </cols>
  <sheetData>
    <row r="1" spans="1:6" ht="15" customHeight="1">
      <c r="A1" s="312"/>
      <c r="B1" s="313"/>
      <c r="C1" s="320"/>
      <c r="D1" s="313"/>
      <c r="E1" s="414"/>
      <c r="F1" s="415"/>
    </row>
    <row r="2" spans="1:6" ht="15" customHeight="1">
      <c r="A2" s="300"/>
      <c r="B2" s="301" t="s">
        <v>1053</v>
      </c>
      <c r="C2" s="295"/>
      <c r="D2" s="302" t="s">
        <v>1</v>
      </c>
      <c r="E2" s="370"/>
      <c r="F2" s="416"/>
    </row>
    <row r="3" spans="1:6" ht="15" customHeight="1">
      <c r="A3" s="303"/>
      <c r="B3" s="304"/>
      <c r="C3" s="324"/>
      <c r="D3" s="304"/>
      <c r="E3" s="417"/>
      <c r="F3" s="418"/>
    </row>
    <row r="4" spans="1:6" ht="15" customHeight="1">
      <c r="A4" s="300"/>
      <c r="B4" s="419"/>
      <c r="C4" s="295"/>
      <c r="D4" s="302"/>
      <c r="E4" s="419"/>
      <c r="F4" s="416"/>
    </row>
    <row r="5" spans="1:6" ht="15" customHeight="1">
      <c r="A5" s="300"/>
      <c r="B5" s="307" t="s">
        <v>1054</v>
      </c>
      <c r="C5" s="295" t="s">
        <v>1</v>
      </c>
      <c r="D5" s="302"/>
      <c r="E5" s="306"/>
      <c r="F5" s="420"/>
    </row>
    <row r="6" spans="1:6" ht="15" customHeight="1">
      <c r="A6" s="300"/>
      <c r="B6" s="306" t="s">
        <v>1</v>
      </c>
      <c r="C6" s="295"/>
      <c r="D6" s="302"/>
      <c r="E6" s="306"/>
      <c r="F6" s="420"/>
    </row>
    <row r="7" spans="1:6" ht="15" customHeight="1">
      <c r="A7" s="300" t="s">
        <v>2</v>
      </c>
      <c r="B7" s="306" t="s">
        <v>1055</v>
      </c>
      <c r="C7" s="295"/>
      <c r="D7" s="302"/>
      <c r="E7" s="306"/>
      <c r="F7" s="420"/>
    </row>
    <row r="8" spans="1:6" ht="15" customHeight="1">
      <c r="A8" s="300"/>
      <c r="B8" s="306" t="s">
        <v>1056</v>
      </c>
      <c r="C8" s="295"/>
      <c r="D8" s="302"/>
      <c r="E8" s="306"/>
      <c r="F8" s="420"/>
    </row>
    <row r="9" spans="1:6" ht="15" customHeight="1">
      <c r="A9" s="300"/>
      <c r="B9" s="306" t="s">
        <v>1057</v>
      </c>
      <c r="C9" s="295"/>
      <c r="D9" s="302"/>
      <c r="E9" s="306"/>
      <c r="F9" s="420"/>
    </row>
    <row r="10" spans="1:6" ht="15" customHeight="1">
      <c r="A10" s="308"/>
      <c r="B10" s="306" t="s">
        <v>1058</v>
      </c>
      <c r="C10" s="295">
        <v>3</v>
      </c>
      <c r="D10" s="302" t="s">
        <v>32</v>
      </c>
      <c r="E10" s="421"/>
      <c r="F10" s="420"/>
    </row>
    <row r="11" spans="1:6" ht="15" customHeight="1">
      <c r="A11" s="308"/>
      <c r="B11" s="306"/>
      <c r="C11" s="295"/>
      <c r="D11" s="302"/>
      <c r="E11" s="421"/>
      <c r="F11" s="420"/>
    </row>
    <row r="12" spans="1:6" ht="15" customHeight="1">
      <c r="A12" s="308" t="s">
        <v>6</v>
      </c>
      <c r="B12" s="306" t="s">
        <v>1059</v>
      </c>
      <c r="C12" s="295">
        <v>5</v>
      </c>
      <c r="D12" s="302" t="s">
        <v>32</v>
      </c>
      <c r="E12" s="421"/>
      <c r="F12" s="420"/>
    </row>
    <row r="13" spans="1:6" ht="15" customHeight="1">
      <c r="A13" s="308"/>
      <c r="B13" s="306"/>
      <c r="C13" s="295"/>
      <c r="D13" s="302"/>
      <c r="E13" s="421"/>
      <c r="F13" s="420"/>
    </row>
    <row r="14" spans="1:6" ht="14.1">
      <c r="A14" s="308"/>
      <c r="B14" s="306" t="s">
        <v>1060</v>
      </c>
      <c r="C14" s="295"/>
      <c r="D14" s="295"/>
      <c r="E14" s="306"/>
      <c r="F14" s="420"/>
    </row>
    <row r="15" spans="1:6">
      <c r="A15" s="308"/>
      <c r="B15" s="306"/>
      <c r="C15" s="295"/>
      <c r="D15" s="295"/>
      <c r="E15" s="306"/>
      <c r="F15" s="420"/>
    </row>
    <row r="16" spans="1:6">
      <c r="A16" s="308" t="s">
        <v>7</v>
      </c>
      <c r="B16" s="306" t="s">
        <v>1061</v>
      </c>
      <c r="C16" s="295"/>
      <c r="D16" s="295"/>
      <c r="E16" s="306"/>
      <c r="F16" s="420"/>
    </row>
    <row r="17" spans="1:6">
      <c r="A17" s="308"/>
      <c r="B17" s="306" t="s">
        <v>1062</v>
      </c>
      <c r="C17" s="295" t="s">
        <v>374</v>
      </c>
      <c r="D17" s="295"/>
      <c r="E17" s="306"/>
      <c r="F17" s="420"/>
    </row>
    <row r="18" spans="1:6">
      <c r="A18" s="308"/>
      <c r="B18" s="306"/>
      <c r="C18" s="295"/>
      <c r="D18" s="295"/>
      <c r="E18" s="306"/>
      <c r="F18" s="420"/>
    </row>
    <row r="19" spans="1:6" ht="15" customHeight="1">
      <c r="A19" s="308"/>
      <c r="B19" s="307" t="s">
        <v>1063</v>
      </c>
      <c r="C19" s="295"/>
      <c r="D19" s="302"/>
      <c r="E19" s="421"/>
      <c r="F19" s="420"/>
    </row>
    <row r="20" spans="1:6">
      <c r="A20" s="308"/>
      <c r="B20" s="306"/>
      <c r="C20" s="295"/>
      <c r="D20" s="295"/>
      <c r="E20" s="306"/>
      <c r="F20" s="420"/>
    </row>
    <row r="21" spans="1:6" ht="15" customHeight="1">
      <c r="A21" s="308" t="s">
        <v>8</v>
      </c>
      <c r="B21" s="306" t="s">
        <v>1064</v>
      </c>
      <c r="C21" s="295">
        <v>8</v>
      </c>
      <c r="D21" s="302" t="s">
        <v>5</v>
      </c>
      <c r="E21" s="421"/>
      <c r="F21" s="420"/>
    </row>
    <row r="22" spans="1:6">
      <c r="A22" s="308"/>
      <c r="B22" s="306"/>
      <c r="C22" s="295"/>
      <c r="D22" s="295"/>
      <c r="E22" s="306"/>
      <c r="F22" s="420"/>
    </row>
    <row r="23" spans="1:6" ht="15" customHeight="1">
      <c r="A23" s="308" t="s">
        <v>10</v>
      </c>
      <c r="B23" s="302" t="s">
        <v>1065</v>
      </c>
      <c r="C23" s="296">
        <v>8</v>
      </c>
      <c r="D23" s="302" t="s">
        <v>5</v>
      </c>
      <c r="E23" s="421"/>
      <c r="F23" s="420"/>
    </row>
    <row r="24" spans="1:6" ht="15" customHeight="1">
      <c r="A24" s="308"/>
      <c r="B24" s="302"/>
      <c r="C24" s="296"/>
      <c r="D24" s="302"/>
      <c r="E24" s="421"/>
      <c r="F24" s="420"/>
    </row>
    <row r="25" spans="1:6" ht="15" customHeight="1">
      <c r="A25" s="308" t="s">
        <v>14</v>
      </c>
      <c r="B25" s="302" t="s">
        <v>1066</v>
      </c>
      <c r="C25" s="296">
        <v>8</v>
      </c>
      <c r="D25" s="302" t="s">
        <v>5</v>
      </c>
      <c r="E25" s="421"/>
      <c r="F25" s="420"/>
    </row>
    <row r="26" spans="1:6">
      <c r="A26" s="308"/>
      <c r="B26" s="306"/>
      <c r="C26" s="295"/>
      <c r="D26" s="295"/>
      <c r="E26" s="306"/>
      <c r="F26" s="420"/>
    </row>
    <row r="27" spans="1:6">
      <c r="A27" s="308" t="s">
        <v>16</v>
      </c>
      <c r="B27" s="306" t="s">
        <v>1067</v>
      </c>
      <c r="C27" s="295"/>
      <c r="D27" s="295"/>
      <c r="E27" s="306"/>
      <c r="F27" s="420"/>
    </row>
    <row r="28" spans="1:6">
      <c r="A28" s="308"/>
      <c r="B28" s="306" t="s">
        <v>1068</v>
      </c>
      <c r="C28" s="295"/>
      <c r="D28" s="295"/>
      <c r="E28" s="306"/>
      <c r="F28" s="420"/>
    </row>
    <row r="29" spans="1:6">
      <c r="A29" s="308"/>
      <c r="B29" s="306" t="s">
        <v>1069</v>
      </c>
      <c r="C29" s="295" t="s">
        <v>21</v>
      </c>
      <c r="D29" s="295"/>
      <c r="E29" s="306"/>
      <c r="F29" s="420"/>
    </row>
    <row r="30" spans="1:6">
      <c r="A30" s="308"/>
      <c r="B30" s="306"/>
      <c r="C30" s="295"/>
      <c r="D30" s="295"/>
      <c r="E30" s="306"/>
      <c r="F30" s="420"/>
    </row>
    <row r="31" spans="1:6" ht="15" customHeight="1">
      <c r="A31" s="308" t="s">
        <v>24</v>
      </c>
      <c r="B31" s="306" t="s">
        <v>1070</v>
      </c>
      <c r="C31" s="295"/>
      <c r="D31" s="302"/>
      <c r="E31" s="421"/>
      <c r="F31" s="420"/>
    </row>
    <row r="32" spans="1:6" ht="15" customHeight="1">
      <c r="A32" s="308"/>
      <c r="B32" s="306" t="s">
        <v>1071</v>
      </c>
      <c r="C32" s="295">
        <f>SUM(C21:C25)</f>
        <v>24</v>
      </c>
      <c r="D32" s="302" t="s">
        <v>5</v>
      </c>
      <c r="E32" s="421"/>
      <c r="F32" s="420"/>
    </row>
    <row r="33" spans="1:6">
      <c r="A33" s="308"/>
      <c r="B33" s="306"/>
      <c r="C33" s="295"/>
      <c r="D33" s="295"/>
      <c r="E33" s="306"/>
      <c r="F33" s="420"/>
    </row>
    <row r="34" spans="1:6" ht="15" customHeight="1">
      <c r="A34" s="308"/>
      <c r="B34" s="307" t="s">
        <v>1072</v>
      </c>
      <c r="C34" s="295"/>
      <c r="D34" s="302"/>
      <c r="E34" s="421"/>
      <c r="F34" s="420"/>
    </row>
    <row r="35" spans="1:6" ht="15" customHeight="1">
      <c r="A35" s="308"/>
      <c r="B35" s="306"/>
      <c r="C35" s="295"/>
      <c r="D35" s="302"/>
      <c r="E35" s="421"/>
      <c r="F35" s="420"/>
    </row>
    <row r="36" spans="1:6" ht="15" customHeight="1">
      <c r="A36" s="308" t="s">
        <v>31</v>
      </c>
      <c r="B36" s="306" t="s">
        <v>1073</v>
      </c>
      <c r="C36" s="295"/>
      <c r="D36" s="302" t="s">
        <v>1</v>
      </c>
      <c r="E36" s="421"/>
      <c r="F36" s="420"/>
    </row>
    <row r="37" spans="1:6" ht="15" customHeight="1">
      <c r="A37" s="308"/>
      <c r="B37" s="306" t="s">
        <v>1074</v>
      </c>
      <c r="C37" s="295">
        <f>960+295</f>
        <v>1255</v>
      </c>
      <c r="D37" s="302" t="s">
        <v>15</v>
      </c>
      <c r="E37" s="421"/>
      <c r="F37" s="420"/>
    </row>
    <row r="38" spans="1:6" ht="15" customHeight="1">
      <c r="A38" s="308"/>
      <c r="B38" s="306"/>
      <c r="C38" s="295"/>
      <c r="D38" s="302"/>
      <c r="E38" s="421"/>
      <c r="F38" s="420"/>
    </row>
    <row r="39" spans="1:6" ht="15" customHeight="1">
      <c r="A39" s="308"/>
      <c r="B39" s="307" t="s">
        <v>1075</v>
      </c>
      <c r="C39" s="295"/>
      <c r="D39" s="302"/>
      <c r="E39" s="421"/>
      <c r="F39" s="420"/>
    </row>
    <row r="40" spans="1:6" ht="15" customHeight="1">
      <c r="A40" s="308"/>
      <c r="B40" s="306" t="s">
        <v>1</v>
      </c>
      <c r="C40" s="295"/>
      <c r="D40" s="302"/>
      <c r="E40" s="421"/>
      <c r="F40" s="420"/>
    </row>
    <row r="41" spans="1:6" ht="15" customHeight="1">
      <c r="A41" s="308" t="s">
        <v>34</v>
      </c>
      <c r="B41" s="306" t="s">
        <v>1076</v>
      </c>
      <c r="C41" s="295"/>
      <c r="D41" s="302"/>
      <c r="E41" s="421"/>
      <c r="F41" s="420"/>
    </row>
    <row r="42" spans="1:6" ht="15" customHeight="1">
      <c r="A42" s="308"/>
      <c r="B42" s="306" t="s">
        <v>1077</v>
      </c>
      <c r="C42" s="295">
        <f>C37</f>
        <v>1255</v>
      </c>
      <c r="D42" s="302" t="s">
        <v>15</v>
      </c>
      <c r="E42" s="421"/>
      <c r="F42" s="420"/>
    </row>
    <row r="43" spans="1:6" ht="15" customHeight="1">
      <c r="A43" s="308"/>
      <c r="B43" s="306"/>
      <c r="C43" s="295"/>
      <c r="D43" s="302"/>
      <c r="E43" s="421"/>
      <c r="F43" s="420"/>
    </row>
    <row r="44" spans="1:6" ht="15" customHeight="1">
      <c r="A44" s="308"/>
      <c r="B44" s="307" t="s">
        <v>1078</v>
      </c>
      <c r="C44" s="295"/>
      <c r="D44" s="302"/>
      <c r="E44" s="421"/>
      <c r="F44" s="420"/>
    </row>
    <row r="45" spans="1:6" ht="15" customHeight="1">
      <c r="A45" s="308"/>
      <c r="B45" s="306"/>
      <c r="C45" s="295"/>
      <c r="D45" s="302"/>
      <c r="E45" s="421"/>
      <c r="F45" s="420"/>
    </row>
    <row r="46" spans="1:6" ht="15" customHeight="1">
      <c r="A46" s="308" t="s">
        <v>35</v>
      </c>
      <c r="B46" s="306" t="s">
        <v>1079</v>
      </c>
      <c r="C46" s="295">
        <v>628</v>
      </c>
      <c r="D46" s="302" t="s">
        <v>5</v>
      </c>
      <c r="E46" s="421"/>
      <c r="F46" s="420"/>
    </row>
    <row r="47" spans="1:6" ht="15" customHeight="1">
      <c r="A47" s="308"/>
      <c r="B47" s="306"/>
      <c r="C47" s="295"/>
      <c r="D47" s="302"/>
      <c r="E47" s="421"/>
      <c r="F47" s="420"/>
    </row>
    <row r="48" spans="1:6" ht="15" customHeight="1">
      <c r="A48" s="308" t="s">
        <v>37</v>
      </c>
      <c r="B48" s="306" t="s">
        <v>1080</v>
      </c>
      <c r="C48" s="295"/>
      <c r="D48" s="302"/>
      <c r="E48" s="421"/>
      <c r="F48" s="420"/>
    </row>
    <row r="49" spans="1:6" ht="15" customHeight="1">
      <c r="A49" s="308"/>
      <c r="B49" s="306" t="s">
        <v>1081</v>
      </c>
      <c r="C49" s="295">
        <v>356</v>
      </c>
      <c r="D49" s="302" t="s">
        <v>5</v>
      </c>
      <c r="E49" s="421"/>
      <c r="F49" s="420"/>
    </row>
    <row r="50" spans="1:6" ht="15" customHeight="1">
      <c r="A50" s="308"/>
      <c r="B50" s="306"/>
      <c r="C50" s="295"/>
      <c r="D50" s="302"/>
      <c r="E50" s="421"/>
      <c r="F50" s="420"/>
    </row>
    <row r="51" spans="1:6" ht="15" customHeight="1">
      <c r="A51" s="308" t="s">
        <v>38</v>
      </c>
      <c r="B51" s="306" t="s">
        <v>1082</v>
      </c>
      <c r="C51" s="295">
        <v>115</v>
      </c>
      <c r="D51" s="302" t="s">
        <v>15</v>
      </c>
      <c r="E51" s="421"/>
      <c r="F51" s="420"/>
    </row>
    <row r="52" spans="1:6" ht="15" customHeight="1">
      <c r="A52" s="308"/>
      <c r="B52" s="306"/>
      <c r="C52" s="295"/>
      <c r="D52" s="302"/>
      <c r="E52" s="421"/>
      <c r="F52" s="420"/>
    </row>
    <row r="53" spans="1:6" ht="15" customHeight="1">
      <c r="A53" s="308" t="s">
        <v>39</v>
      </c>
      <c r="B53" s="306" t="s">
        <v>1083</v>
      </c>
      <c r="C53" s="295"/>
      <c r="D53" s="302"/>
      <c r="E53" s="421"/>
      <c r="F53" s="420"/>
    </row>
    <row r="54" spans="1:6" ht="15" customHeight="1">
      <c r="A54" s="308"/>
      <c r="B54" s="306" t="s">
        <v>1084</v>
      </c>
      <c r="C54" s="295">
        <f>960</f>
        <v>960</v>
      </c>
      <c r="D54" s="302" t="s">
        <v>15</v>
      </c>
      <c r="E54" s="421"/>
      <c r="F54" s="420"/>
    </row>
    <row r="55" spans="1:6" ht="15" customHeight="1">
      <c r="A55" s="308"/>
      <c r="B55" s="306"/>
      <c r="C55" s="295"/>
      <c r="D55" s="302"/>
      <c r="E55" s="421"/>
      <c r="F55" s="420"/>
    </row>
    <row r="56" spans="1:6" ht="15" customHeight="1">
      <c r="A56" s="305"/>
      <c r="B56" s="309"/>
      <c r="C56" s="336"/>
      <c r="D56" s="309"/>
      <c r="E56" s="309"/>
      <c r="F56" s="422"/>
    </row>
    <row r="57" spans="1:6" ht="15" customHeight="1">
      <c r="A57" s="303" t="s">
        <v>1</v>
      </c>
      <c r="B57" s="310" t="s">
        <v>17</v>
      </c>
      <c r="C57" s="324" t="s">
        <v>1</v>
      </c>
      <c r="D57" s="304"/>
      <c r="E57" s="310" t="s">
        <v>35</v>
      </c>
      <c r="F57" s="423"/>
    </row>
    <row r="58" spans="1:6" ht="15" customHeight="1">
      <c r="A58" s="300" t="s">
        <v>1</v>
      </c>
      <c r="B58" s="302" t="s">
        <v>1</v>
      </c>
      <c r="C58" s="295" t="s">
        <v>1</v>
      </c>
      <c r="D58" s="302"/>
      <c r="E58" s="302" t="s">
        <v>1</v>
      </c>
      <c r="F58" s="424"/>
    </row>
    <row r="59" spans="1:6" ht="15" customHeight="1" thickBot="1">
      <c r="A59" s="425" t="s">
        <v>1085</v>
      </c>
      <c r="B59" s="311" t="s">
        <v>1086</v>
      </c>
      <c r="C59" s="340">
        <v>6.1</v>
      </c>
      <c r="D59" s="398"/>
      <c r="E59" s="426"/>
      <c r="F59" s="427"/>
    </row>
    <row r="60" spans="1:6" ht="15" customHeight="1">
      <c r="A60" s="312"/>
      <c r="B60" s="313"/>
      <c r="C60" s="320"/>
      <c r="D60" s="313"/>
      <c r="E60" s="414"/>
      <c r="F60" s="415"/>
    </row>
    <row r="61" spans="1:6" ht="15" customHeight="1">
      <c r="A61" s="300"/>
      <c r="B61" s="302" t="s">
        <v>1</v>
      </c>
      <c r="C61" s="295"/>
      <c r="D61" s="302" t="s">
        <v>1</v>
      </c>
      <c r="E61" s="1003" t="s">
        <v>1087</v>
      </c>
      <c r="F61" s="1007"/>
    </row>
    <row r="62" spans="1:6" ht="15" customHeight="1">
      <c r="A62" s="303"/>
      <c r="B62" s="304"/>
      <c r="C62" s="324"/>
      <c r="D62" s="304"/>
      <c r="E62" s="417"/>
      <c r="F62" s="418"/>
    </row>
    <row r="63" spans="1:6" ht="15" customHeight="1">
      <c r="A63" s="308"/>
      <c r="B63" s="306"/>
      <c r="C63" s="295"/>
      <c r="D63" s="302"/>
      <c r="E63" s="421"/>
      <c r="F63" s="420"/>
    </row>
    <row r="64" spans="1:6" ht="15" customHeight="1">
      <c r="A64" s="308"/>
      <c r="B64" s="307" t="s">
        <v>1078</v>
      </c>
      <c r="C64" s="295"/>
      <c r="D64" s="302"/>
      <c r="E64" s="421"/>
      <c r="F64" s="420"/>
    </row>
    <row r="65" spans="1:6" ht="15" customHeight="1">
      <c r="A65" s="308"/>
      <c r="B65" s="306"/>
      <c r="C65" s="295"/>
      <c r="D65" s="302"/>
      <c r="E65" s="421"/>
      <c r="F65" s="420"/>
    </row>
    <row r="66" spans="1:6" ht="15" customHeight="1">
      <c r="A66" s="308" t="s">
        <v>2</v>
      </c>
      <c r="B66" s="306" t="s">
        <v>1088</v>
      </c>
      <c r="C66" s="295">
        <f>C46-C49</f>
        <v>272</v>
      </c>
      <c r="D66" s="302" t="s">
        <v>5</v>
      </c>
      <c r="E66" s="421"/>
      <c r="F66" s="420"/>
    </row>
    <row r="67" spans="1:6" ht="15" customHeight="1">
      <c r="A67" s="308"/>
      <c r="B67" s="306"/>
      <c r="C67" s="295"/>
      <c r="D67" s="302"/>
      <c r="E67" s="421"/>
      <c r="F67" s="420"/>
    </row>
    <row r="68" spans="1:6" ht="15" customHeight="1">
      <c r="A68" s="308" t="s">
        <v>6</v>
      </c>
      <c r="B68" s="306" t="s">
        <v>1089</v>
      </c>
      <c r="C68" s="295"/>
      <c r="D68" s="302" t="s">
        <v>1</v>
      </c>
      <c r="E68" s="421"/>
      <c r="F68" s="420"/>
    </row>
    <row r="69" spans="1:6" ht="15" customHeight="1">
      <c r="A69" s="308"/>
      <c r="B69" s="306" t="s">
        <v>1090</v>
      </c>
      <c r="C69" s="295"/>
      <c r="D69" s="302"/>
      <c r="E69" s="421"/>
      <c r="F69" s="420"/>
    </row>
    <row r="70" spans="1:6" ht="15" customHeight="1">
      <c r="A70" s="308"/>
      <c r="B70" s="306" t="s">
        <v>1091</v>
      </c>
      <c r="C70" s="295">
        <v>188</v>
      </c>
      <c r="D70" s="302" t="s">
        <v>5</v>
      </c>
      <c r="E70" s="421"/>
      <c r="F70" s="420"/>
    </row>
    <row r="71" spans="1:6" ht="15" customHeight="1">
      <c r="A71" s="308"/>
      <c r="B71" s="306"/>
      <c r="C71" s="295"/>
      <c r="D71" s="302"/>
      <c r="E71" s="421"/>
      <c r="F71" s="420"/>
    </row>
    <row r="72" spans="1:6" ht="15" customHeight="1">
      <c r="A72" s="308"/>
      <c r="B72" s="306" t="s">
        <v>1092</v>
      </c>
      <c r="C72" s="295"/>
      <c r="D72" s="430"/>
      <c r="E72" s="421"/>
      <c r="F72" s="420"/>
    </row>
    <row r="73" spans="1:6" ht="15" customHeight="1">
      <c r="A73" s="308"/>
      <c r="B73" s="306" t="s">
        <v>1</v>
      </c>
      <c r="C73" s="295"/>
      <c r="D73" s="430"/>
      <c r="E73" s="421"/>
      <c r="F73" s="420"/>
    </row>
    <row r="74" spans="1:6" ht="15" customHeight="1">
      <c r="A74" s="308" t="s">
        <v>7</v>
      </c>
      <c r="B74" s="306" t="s">
        <v>1093</v>
      </c>
      <c r="C74" s="295">
        <v>15</v>
      </c>
      <c r="D74" s="302" t="s">
        <v>5</v>
      </c>
      <c r="E74" s="421"/>
      <c r="F74" s="420"/>
    </row>
    <row r="75" spans="1:6" ht="15" customHeight="1">
      <c r="A75" s="308"/>
      <c r="B75" s="306"/>
      <c r="C75" s="295"/>
      <c r="D75" s="302"/>
      <c r="E75" s="421"/>
      <c r="F75" s="420"/>
    </row>
    <row r="76" spans="1:6" ht="15" customHeight="1">
      <c r="A76" s="308"/>
      <c r="B76" s="302" t="s">
        <v>1094</v>
      </c>
      <c r="C76" s="296"/>
      <c r="D76" s="302"/>
      <c r="E76" s="306"/>
      <c r="F76" s="420"/>
    </row>
    <row r="77" spans="1:6" ht="15" customHeight="1">
      <c r="A77" s="308"/>
      <c r="B77" s="302"/>
      <c r="C77" s="296"/>
      <c r="D77" s="302"/>
      <c r="E77" s="306"/>
      <c r="F77" s="420"/>
    </row>
    <row r="78" spans="1:6" ht="15" customHeight="1">
      <c r="A78" s="308" t="s">
        <v>8</v>
      </c>
      <c r="B78" s="302" t="s">
        <v>1095</v>
      </c>
      <c r="C78" s="296"/>
      <c r="D78" s="302"/>
      <c r="E78" s="306"/>
      <c r="F78" s="420"/>
    </row>
    <row r="79" spans="1:6" ht="15" customHeight="1">
      <c r="A79" s="308"/>
      <c r="B79" s="302" t="s">
        <v>1096</v>
      </c>
      <c r="C79" s="296"/>
      <c r="D79" s="302"/>
      <c r="E79" s="306"/>
      <c r="F79" s="420"/>
    </row>
    <row r="80" spans="1:6" ht="15" customHeight="1">
      <c r="A80" s="308"/>
      <c r="B80" s="302" t="s">
        <v>1097</v>
      </c>
      <c r="C80" s="296"/>
      <c r="D80" s="302"/>
      <c r="E80" s="306"/>
      <c r="F80" s="420"/>
    </row>
    <row r="81" spans="1:6" ht="15" customHeight="1">
      <c r="A81" s="308"/>
      <c r="B81" s="306" t="s">
        <v>1098</v>
      </c>
      <c r="C81" s="295"/>
      <c r="D81" s="302"/>
      <c r="E81" s="306"/>
      <c r="F81" s="420"/>
    </row>
    <row r="82" spans="1:6" ht="15" customHeight="1">
      <c r="A82" s="308"/>
      <c r="B82" s="306" t="s">
        <v>1099</v>
      </c>
      <c r="C82" s="295">
        <v>150</v>
      </c>
      <c r="D82" s="302" t="s">
        <v>15</v>
      </c>
      <c r="E82" s="421"/>
      <c r="F82" s="420"/>
    </row>
    <row r="83" spans="1:6" ht="15" customHeight="1">
      <c r="A83" s="308"/>
      <c r="B83" s="306"/>
      <c r="C83" s="295"/>
      <c r="D83" s="302"/>
      <c r="E83" s="421"/>
      <c r="F83" s="420"/>
    </row>
    <row r="84" spans="1:6" ht="15" customHeight="1">
      <c r="A84" s="308" t="s">
        <v>10</v>
      </c>
      <c r="B84" s="306" t="s">
        <v>1100</v>
      </c>
      <c r="C84" s="295">
        <v>20</v>
      </c>
      <c r="D84" s="302" t="s">
        <v>15</v>
      </c>
      <c r="E84" s="421"/>
      <c r="F84" s="420"/>
    </row>
    <row r="85" spans="1:6" ht="15" customHeight="1">
      <c r="A85" s="308"/>
      <c r="B85" s="306"/>
      <c r="C85" s="295"/>
      <c r="D85" s="302"/>
      <c r="E85" s="421"/>
      <c r="F85" s="420"/>
    </row>
    <row r="86" spans="1:6" ht="15" customHeight="1">
      <c r="A86" s="308" t="s">
        <v>14</v>
      </c>
      <c r="B86" s="306" t="s">
        <v>1101</v>
      </c>
      <c r="C86" s="295"/>
      <c r="D86" s="302"/>
      <c r="E86" s="421"/>
      <c r="F86" s="420"/>
    </row>
    <row r="87" spans="1:6" ht="15" customHeight="1">
      <c r="A87" s="308"/>
      <c r="B87" s="306" t="s">
        <v>1102</v>
      </c>
      <c r="C87" s="295"/>
      <c r="D87" s="302"/>
      <c r="E87" s="421"/>
      <c r="F87" s="420"/>
    </row>
    <row r="88" spans="1:6" ht="15" customHeight="1">
      <c r="A88" s="308"/>
      <c r="B88" s="306" t="s">
        <v>1103</v>
      </c>
      <c r="C88" s="295"/>
      <c r="D88" s="302"/>
      <c r="E88" s="421"/>
      <c r="F88" s="420"/>
    </row>
    <row r="89" spans="1:6" ht="15" customHeight="1">
      <c r="A89" s="308"/>
      <c r="B89" s="306" t="s">
        <v>1104</v>
      </c>
      <c r="C89" s="295">
        <v>100</v>
      </c>
      <c r="D89" s="302" t="s">
        <v>15</v>
      </c>
      <c r="E89" s="421"/>
      <c r="F89" s="420"/>
    </row>
    <row r="90" spans="1:6" ht="15" customHeight="1">
      <c r="A90" s="308"/>
      <c r="B90" s="306"/>
      <c r="C90" s="295"/>
      <c r="D90" s="302"/>
      <c r="E90" s="421"/>
      <c r="F90" s="420"/>
    </row>
    <row r="91" spans="1:6" ht="15" customHeight="1">
      <c r="A91" s="308" t="s">
        <v>16</v>
      </c>
      <c r="B91" s="306" t="s">
        <v>1100</v>
      </c>
      <c r="C91" s="295">
        <v>20</v>
      </c>
      <c r="D91" s="302" t="s">
        <v>15</v>
      </c>
      <c r="E91" s="421"/>
      <c r="F91" s="420"/>
    </row>
    <row r="92" spans="1:6" ht="15" customHeight="1">
      <c r="A92" s="308"/>
      <c r="B92" s="306"/>
      <c r="C92" s="295"/>
      <c r="D92" s="302"/>
      <c r="E92" s="421"/>
      <c r="F92" s="420"/>
    </row>
    <row r="93" spans="1:6" ht="15" customHeight="1">
      <c r="A93" s="308"/>
      <c r="B93" s="307" t="s">
        <v>1105</v>
      </c>
      <c r="C93" s="295"/>
      <c r="D93" s="302"/>
      <c r="E93" s="421"/>
      <c r="F93" s="420"/>
    </row>
    <row r="94" spans="1:6" ht="15" customHeight="1">
      <c r="A94" s="308"/>
      <c r="B94" s="307"/>
      <c r="C94" s="295"/>
      <c r="D94" s="302"/>
      <c r="E94" s="421"/>
      <c r="F94" s="420"/>
    </row>
    <row r="95" spans="1:6" ht="15" customHeight="1">
      <c r="A95" s="308" t="s">
        <v>24</v>
      </c>
      <c r="B95" s="306" t="s">
        <v>1106</v>
      </c>
      <c r="C95" s="295" t="s">
        <v>21</v>
      </c>
      <c r="D95" s="302"/>
      <c r="E95" s="421"/>
      <c r="F95" s="420"/>
    </row>
    <row r="96" spans="1:6" ht="15" customHeight="1">
      <c r="A96" s="308"/>
      <c r="B96" s="306"/>
      <c r="C96" s="295"/>
      <c r="D96" s="302"/>
      <c r="E96" s="421"/>
      <c r="F96" s="420"/>
    </row>
    <row r="97" spans="1:6" ht="15" customHeight="1">
      <c r="A97" s="308" t="s">
        <v>31</v>
      </c>
      <c r="B97" s="306" t="s">
        <v>1107</v>
      </c>
      <c r="C97" s="295" t="s">
        <v>21</v>
      </c>
      <c r="D97" s="302"/>
      <c r="E97" s="421"/>
      <c r="F97" s="420"/>
    </row>
    <row r="98" spans="1:6" ht="15" customHeight="1">
      <c r="A98" s="300"/>
      <c r="B98" s="306"/>
      <c r="C98" s="295"/>
      <c r="D98" s="302"/>
      <c r="E98" s="421"/>
      <c r="F98" s="420"/>
    </row>
    <row r="99" spans="1:6" ht="15" customHeight="1">
      <c r="A99" s="300"/>
      <c r="B99" s="317" t="s">
        <v>1108</v>
      </c>
      <c r="C99" s="295"/>
      <c r="D99" s="302"/>
      <c r="E99" s="421"/>
      <c r="F99" s="420"/>
    </row>
    <row r="100" spans="1:6" ht="15" customHeight="1">
      <c r="A100" s="300"/>
      <c r="B100" s="306"/>
      <c r="C100" s="295"/>
      <c r="D100" s="302"/>
      <c r="E100" s="421"/>
      <c r="F100" s="420"/>
    </row>
    <row r="101" spans="1:6" ht="15" customHeight="1">
      <c r="A101" s="300" t="s">
        <v>34</v>
      </c>
      <c r="B101" s="306" t="s">
        <v>1109</v>
      </c>
      <c r="C101" s="295"/>
      <c r="D101" s="302"/>
      <c r="E101" s="421"/>
      <c r="F101" s="420"/>
    </row>
    <row r="102" spans="1:6" ht="15" customHeight="1">
      <c r="A102" s="300"/>
      <c r="B102" s="306" t="s">
        <v>1110</v>
      </c>
      <c r="C102" s="295" t="s">
        <v>21</v>
      </c>
      <c r="D102" s="302"/>
      <c r="E102" s="421"/>
      <c r="F102" s="420"/>
    </row>
    <row r="103" spans="1:6" ht="15" customHeight="1">
      <c r="A103" s="308"/>
      <c r="B103" s="306"/>
      <c r="C103" s="295"/>
      <c r="D103" s="302"/>
      <c r="E103" s="421"/>
      <c r="F103" s="420"/>
    </row>
    <row r="104" spans="1:6" ht="15" customHeight="1">
      <c r="A104" s="308" t="s">
        <v>35</v>
      </c>
      <c r="B104" s="306" t="s">
        <v>1111</v>
      </c>
      <c r="C104" s="295"/>
      <c r="D104" s="302" t="s">
        <v>1112</v>
      </c>
      <c r="E104" s="421"/>
      <c r="F104" s="420"/>
    </row>
    <row r="105" spans="1:6" ht="15" customHeight="1">
      <c r="A105" s="308"/>
      <c r="B105" s="306"/>
      <c r="C105" s="295"/>
      <c r="D105" s="302"/>
      <c r="E105" s="421"/>
      <c r="F105" s="420"/>
    </row>
    <row r="106" spans="1:6" ht="15" customHeight="1">
      <c r="A106" s="308" t="s">
        <v>37</v>
      </c>
      <c r="B106" s="306" t="s">
        <v>1113</v>
      </c>
      <c r="C106" s="295" t="s">
        <v>21</v>
      </c>
      <c r="D106" s="302"/>
      <c r="E106" s="421"/>
      <c r="F106" s="420"/>
    </row>
    <row r="107" spans="1:6" ht="15" customHeight="1">
      <c r="A107" s="308"/>
      <c r="B107" s="306"/>
      <c r="C107" s="295"/>
      <c r="D107" s="302"/>
      <c r="E107" s="421"/>
      <c r="F107" s="420"/>
    </row>
    <row r="108" spans="1:6" ht="15" customHeight="1">
      <c r="A108" s="308"/>
      <c r="B108" s="306"/>
      <c r="C108" s="295"/>
      <c r="D108" s="302"/>
      <c r="E108" s="421"/>
      <c r="F108" s="420"/>
    </row>
    <row r="109" spans="1:6" ht="15" customHeight="1">
      <c r="A109" s="308"/>
      <c r="B109" s="306"/>
      <c r="C109" s="295"/>
      <c r="D109" s="302"/>
      <c r="E109" s="421"/>
      <c r="F109" s="420"/>
    </row>
    <row r="110" spans="1:6" ht="15" customHeight="1">
      <c r="A110" s="308"/>
      <c r="B110" s="306"/>
      <c r="C110" s="295"/>
      <c r="D110" s="302"/>
      <c r="E110" s="421"/>
      <c r="F110" s="420"/>
    </row>
    <row r="111" spans="1:6" ht="15" customHeight="1">
      <c r="A111" s="308"/>
      <c r="B111" s="306"/>
      <c r="C111" s="295"/>
      <c r="D111" s="302"/>
      <c r="E111" s="421"/>
      <c r="F111" s="420"/>
    </row>
    <row r="112" spans="1:6" ht="15" customHeight="1">
      <c r="A112" s="308"/>
      <c r="B112" s="306"/>
      <c r="C112" s="295"/>
      <c r="D112" s="302"/>
      <c r="E112" s="421"/>
      <c r="F112" s="420"/>
    </row>
    <row r="113" spans="1:6" ht="15" customHeight="1">
      <c r="A113" s="308"/>
      <c r="B113" s="306"/>
      <c r="C113" s="295"/>
      <c r="D113" s="302"/>
      <c r="E113" s="421"/>
      <c r="F113" s="420"/>
    </row>
    <row r="114" spans="1:6" ht="15" customHeight="1">
      <c r="A114" s="308"/>
      <c r="B114" s="306"/>
      <c r="C114" s="295"/>
      <c r="D114" s="302"/>
      <c r="E114" s="306"/>
      <c r="F114" s="420"/>
    </row>
    <row r="115" spans="1:6" ht="15" customHeight="1">
      <c r="A115" s="305"/>
      <c r="B115" s="309"/>
      <c r="C115" s="336"/>
      <c r="D115" s="309"/>
      <c r="E115" s="309"/>
      <c r="F115" s="422"/>
    </row>
    <row r="116" spans="1:6" ht="15" customHeight="1">
      <c r="A116" s="303" t="s">
        <v>1</v>
      </c>
      <c r="B116" s="310" t="s">
        <v>17</v>
      </c>
      <c r="C116" s="324" t="s">
        <v>1</v>
      </c>
      <c r="D116" s="304"/>
      <c r="E116" s="310" t="s">
        <v>35</v>
      </c>
      <c r="F116" s="423"/>
    </row>
    <row r="117" spans="1:6" ht="15" customHeight="1">
      <c r="A117" s="300" t="s">
        <v>1</v>
      </c>
      <c r="B117" s="302" t="s">
        <v>1</v>
      </c>
      <c r="C117" s="295" t="s">
        <v>1</v>
      </c>
      <c r="D117" s="302"/>
      <c r="E117" s="302" t="s">
        <v>1</v>
      </c>
      <c r="F117" s="424"/>
    </row>
    <row r="118" spans="1:6" ht="14.25" customHeight="1" thickBot="1">
      <c r="A118" s="425" t="s">
        <v>1085</v>
      </c>
      <c r="B118" s="311" t="s">
        <v>1086</v>
      </c>
      <c r="C118" s="340">
        <f>C59+0.1</f>
        <v>6.1999999999999993</v>
      </c>
      <c r="D118" s="398"/>
      <c r="E118" s="426"/>
      <c r="F118" s="427"/>
    </row>
    <row r="119" spans="1:6" ht="15" customHeight="1">
      <c r="A119" s="312"/>
      <c r="B119" s="313"/>
      <c r="C119" s="320"/>
      <c r="D119" s="313"/>
      <c r="E119" s="414"/>
      <c r="F119" s="415"/>
    </row>
    <row r="120" spans="1:6" ht="15" customHeight="1">
      <c r="A120" s="300"/>
      <c r="B120" s="302" t="s">
        <v>1</v>
      </c>
      <c r="C120" s="295"/>
      <c r="D120" s="302" t="s">
        <v>1</v>
      </c>
      <c r="E120" s="1003" t="s">
        <v>1087</v>
      </c>
      <c r="F120" s="1007"/>
    </row>
    <row r="121" spans="1:6" ht="15" customHeight="1">
      <c r="A121" s="303"/>
      <c r="B121" s="304"/>
      <c r="C121" s="324"/>
      <c r="D121" s="304"/>
      <c r="E121" s="417"/>
      <c r="F121" s="418"/>
    </row>
    <row r="122" spans="1:6" ht="15" customHeight="1">
      <c r="A122" s="305"/>
      <c r="B122" s="419"/>
      <c r="C122" s="295"/>
      <c r="D122" s="302"/>
      <c r="E122" s="419"/>
      <c r="F122" s="422"/>
    </row>
    <row r="123" spans="1:6" ht="15" customHeight="1">
      <c r="A123" s="300"/>
      <c r="B123" s="306" t="s">
        <v>1</v>
      </c>
      <c r="C123" s="295"/>
      <c r="D123" s="302"/>
      <c r="E123" s="306"/>
      <c r="F123" s="420"/>
    </row>
    <row r="124" spans="1:6" ht="15" customHeight="1">
      <c r="A124" s="300"/>
      <c r="B124" s="306" t="s">
        <v>1</v>
      </c>
      <c r="C124" s="295"/>
      <c r="D124" s="302"/>
      <c r="E124" s="306"/>
      <c r="F124" s="420"/>
    </row>
    <row r="125" spans="1:6" ht="15" customHeight="1">
      <c r="A125" s="300" t="s">
        <v>1</v>
      </c>
      <c r="B125" s="306" t="s">
        <v>1</v>
      </c>
      <c r="C125" s="295" t="s">
        <v>1</v>
      </c>
      <c r="D125" s="302"/>
      <c r="E125" s="306"/>
      <c r="F125" s="420"/>
    </row>
    <row r="126" spans="1:6" ht="15" customHeight="1">
      <c r="A126" s="300" t="s">
        <v>1</v>
      </c>
      <c r="B126" s="306" t="s">
        <v>1</v>
      </c>
      <c r="C126" s="295"/>
      <c r="D126" s="302"/>
      <c r="E126" s="306"/>
      <c r="F126" s="420"/>
    </row>
    <row r="127" spans="1:6" ht="15" customHeight="1">
      <c r="A127" s="300" t="s">
        <v>1</v>
      </c>
      <c r="B127" s="306" t="s">
        <v>1</v>
      </c>
      <c r="C127" s="295" t="s">
        <v>1</v>
      </c>
      <c r="D127" s="302"/>
      <c r="E127" s="306"/>
      <c r="F127" s="420"/>
    </row>
    <row r="128" spans="1:6" ht="15" customHeight="1">
      <c r="A128" s="300"/>
      <c r="B128" s="306" t="s">
        <v>1</v>
      </c>
      <c r="C128" s="295"/>
      <c r="D128" s="302"/>
      <c r="E128" s="306"/>
      <c r="F128" s="420"/>
    </row>
    <row r="129" spans="1:6" ht="15" customHeight="1">
      <c r="A129" s="300"/>
      <c r="B129" s="306"/>
      <c r="C129" s="295"/>
      <c r="D129" s="302"/>
      <c r="E129" s="306"/>
      <c r="F129" s="420"/>
    </row>
    <row r="130" spans="1:6" ht="15" customHeight="1">
      <c r="A130" s="300"/>
      <c r="B130" s="306"/>
      <c r="C130" s="295"/>
      <c r="D130" s="302"/>
      <c r="E130" s="306"/>
      <c r="F130" s="420"/>
    </row>
    <row r="131" spans="1:6" ht="15" customHeight="1">
      <c r="A131" s="300"/>
      <c r="B131" s="306"/>
      <c r="C131" s="295"/>
      <c r="D131" s="302"/>
      <c r="E131" s="306"/>
      <c r="F131" s="420"/>
    </row>
    <row r="132" spans="1:6" ht="15" customHeight="1">
      <c r="A132" s="300"/>
      <c r="B132" s="306"/>
      <c r="C132" s="295"/>
      <c r="D132" s="302"/>
      <c r="E132" s="306"/>
      <c r="F132" s="420"/>
    </row>
    <row r="133" spans="1:6" ht="15" customHeight="1">
      <c r="A133" s="300"/>
      <c r="B133" s="306"/>
      <c r="C133" s="295"/>
      <c r="D133" s="302"/>
      <c r="E133" s="306"/>
      <c r="F133" s="420"/>
    </row>
    <row r="134" spans="1:6" ht="15" customHeight="1">
      <c r="A134" s="300"/>
      <c r="B134" s="306" t="s">
        <v>1</v>
      </c>
      <c r="C134" s="295"/>
      <c r="D134" s="302"/>
      <c r="E134" s="306"/>
      <c r="F134" s="420"/>
    </row>
    <row r="135" spans="1:6" ht="15" customHeight="1">
      <c r="A135" s="300"/>
      <c r="B135" s="306" t="s">
        <v>1</v>
      </c>
      <c r="C135" s="295" t="s">
        <v>1</v>
      </c>
      <c r="D135" s="302"/>
      <c r="E135" s="306"/>
      <c r="F135" s="420"/>
    </row>
    <row r="136" spans="1:6" ht="15" customHeight="1">
      <c r="A136" s="300" t="s">
        <v>1</v>
      </c>
      <c r="B136" s="306" t="s">
        <v>1</v>
      </c>
      <c r="C136" s="295" t="s">
        <v>1</v>
      </c>
      <c r="D136" s="302"/>
      <c r="E136" s="306"/>
      <c r="F136" s="420"/>
    </row>
    <row r="137" spans="1:6" ht="15" customHeight="1">
      <c r="A137" s="300"/>
      <c r="B137" s="306" t="s">
        <v>1</v>
      </c>
      <c r="C137" s="295"/>
      <c r="D137" s="302"/>
      <c r="E137" s="306"/>
      <c r="F137" s="420"/>
    </row>
    <row r="138" spans="1:6" ht="15" customHeight="1">
      <c r="A138" s="300" t="s">
        <v>1</v>
      </c>
      <c r="B138" s="306" t="s">
        <v>1</v>
      </c>
      <c r="C138" s="295" t="s">
        <v>1</v>
      </c>
      <c r="D138" s="302"/>
      <c r="E138" s="306"/>
      <c r="F138" s="420"/>
    </row>
    <row r="139" spans="1:6" ht="15" customHeight="1">
      <c r="A139" s="300"/>
      <c r="B139" s="306" t="s">
        <v>1</v>
      </c>
      <c r="C139" s="295"/>
      <c r="D139" s="302"/>
      <c r="E139" s="306"/>
      <c r="F139" s="420"/>
    </row>
    <row r="140" spans="1:6" ht="15" customHeight="1">
      <c r="A140" s="300" t="s">
        <v>1</v>
      </c>
      <c r="B140" s="306" t="s">
        <v>1</v>
      </c>
      <c r="C140" s="295"/>
      <c r="D140" s="302"/>
      <c r="E140" s="306"/>
      <c r="F140" s="420"/>
    </row>
    <row r="141" spans="1:6" ht="15" customHeight="1">
      <c r="A141" s="300"/>
      <c r="B141" s="306" t="s">
        <v>1</v>
      </c>
      <c r="C141" s="295"/>
      <c r="D141" s="302"/>
      <c r="E141" s="306"/>
      <c r="F141" s="420"/>
    </row>
    <row r="142" spans="1:6" ht="15" customHeight="1">
      <c r="A142" s="300"/>
      <c r="B142" s="314" t="s">
        <v>27</v>
      </c>
      <c r="C142" s="295"/>
      <c r="D142" s="302"/>
      <c r="E142" s="306"/>
      <c r="F142" s="420"/>
    </row>
    <row r="143" spans="1:6" ht="15" customHeight="1">
      <c r="A143" s="300"/>
      <c r="B143" s="314" t="s">
        <v>1</v>
      </c>
      <c r="C143" s="295" t="s">
        <v>1</v>
      </c>
      <c r="D143" s="302"/>
      <c r="E143" s="306"/>
      <c r="F143" s="420"/>
    </row>
    <row r="144" spans="1:6" ht="15" customHeight="1">
      <c r="A144" s="300"/>
      <c r="B144" s="314" t="s">
        <v>70</v>
      </c>
      <c r="C144" s="295" t="s">
        <v>1</v>
      </c>
      <c r="D144" s="302"/>
      <c r="E144" s="306"/>
      <c r="F144" s="420"/>
    </row>
    <row r="145" spans="1:6" ht="15" customHeight="1">
      <c r="A145" s="300" t="s">
        <v>1</v>
      </c>
      <c r="B145" s="306" t="s">
        <v>1</v>
      </c>
      <c r="C145" s="295"/>
      <c r="D145" s="302"/>
      <c r="E145" s="306"/>
      <c r="F145" s="420"/>
    </row>
    <row r="146" spans="1:6" ht="15" customHeight="1">
      <c r="A146" s="300"/>
      <c r="B146" s="316">
        <f>C59</f>
        <v>6.1</v>
      </c>
      <c r="C146" s="295" t="s">
        <v>1</v>
      </c>
      <c r="D146" s="302"/>
      <c r="E146" s="306"/>
      <c r="F146" s="420"/>
    </row>
    <row r="147" spans="1:6" ht="15" customHeight="1">
      <c r="A147" s="300" t="s">
        <v>1</v>
      </c>
      <c r="B147" s="316" t="s">
        <v>1</v>
      </c>
      <c r="C147" s="295"/>
      <c r="D147" s="302"/>
      <c r="E147" s="306"/>
      <c r="F147" s="420"/>
    </row>
    <row r="148" spans="1:6" ht="15" customHeight="1">
      <c r="A148" s="300" t="s">
        <v>1</v>
      </c>
      <c r="B148" s="316">
        <f>C118</f>
        <v>6.1999999999999993</v>
      </c>
      <c r="C148" s="295" t="s">
        <v>1</v>
      </c>
      <c r="D148" s="302"/>
      <c r="E148" s="306"/>
      <c r="F148" s="420"/>
    </row>
    <row r="149" spans="1:6" ht="15" customHeight="1">
      <c r="A149" s="300"/>
      <c r="B149" s="306" t="s">
        <v>1</v>
      </c>
      <c r="C149" s="295"/>
      <c r="D149" s="302"/>
      <c r="E149" s="306"/>
      <c r="F149" s="420"/>
    </row>
    <row r="150" spans="1:6" ht="15" customHeight="1">
      <c r="A150" s="300" t="s">
        <v>1</v>
      </c>
      <c r="B150" s="316"/>
      <c r="C150" s="295" t="s">
        <v>1</v>
      </c>
      <c r="D150" s="302"/>
      <c r="E150" s="306"/>
      <c r="F150" s="420"/>
    </row>
    <row r="151" spans="1:6" ht="15" customHeight="1">
      <c r="A151" s="300"/>
      <c r="B151" s="306" t="s">
        <v>1</v>
      </c>
      <c r="C151" s="295"/>
      <c r="D151" s="302"/>
      <c r="E151" s="306"/>
      <c r="F151" s="420"/>
    </row>
    <row r="152" spans="1:6" ht="15" customHeight="1">
      <c r="A152" s="300"/>
      <c r="B152" s="306"/>
      <c r="C152" s="295"/>
      <c r="D152" s="302"/>
      <c r="E152" s="306"/>
      <c r="F152" s="420"/>
    </row>
    <row r="153" spans="1:6" ht="15" customHeight="1">
      <c r="A153" s="300" t="s">
        <v>1</v>
      </c>
      <c r="B153" s="306" t="s">
        <v>1</v>
      </c>
      <c r="C153" s="295"/>
      <c r="D153" s="302"/>
      <c r="E153" s="306"/>
      <c r="F153" s="420"/>
    </row>
    <row r="154" spans="1:6" ht="15" customHeight="1">
      <c r="A154" s="300"/>
      <c r="B154" s="306" t="s">
        <v>1</v>
      </c>
      <c r="C154" s="295" t="s">
        <v>1</v>
      </c>
      <c r="D154" s="302"/>
      <c r="E154" s="306"/>
      <c r="F154" s="420"/>
    </row>
    <row r="155" spans="1:6" ht="15" customHeight="1">
      <c r="A155" s="300"/>
      <c r="B155" s="306" t="s">
        <v>1</v>
      </c>
      <c r="C155" s="295"/>
      <c r="D155" s="302"/>
      <c r="E155" s="306"/>
      <c r="F155" s="420"/>
    </row>
    <row r="156" spans="1:6" ht="15" customHeight="1">
      <c r="A156" s="300"/>
      <c r="B156" s="306"/>
      <c r="C156" s="295"/>
      <c r="D156" s="302"/>
      <c r="E156" s="306"/>
      <c r="F156" s="420"/>
    </row>
    <row r="157" spans="1:6" ht="15" customHeight="1">
      <c r="A157" s="300"/>
      <c r="B157" s="306" t="s">
        <v>1</v>
      </c>
      <c r="C157" s="295"/>
      <c r="D157" s="302"/>
      <c r="E157" s="306"/>
      <c r="F157" s="420"/>
    </row>
    <row r="158" spans="1:6" ht="15" customHeight="1">
      <c r="A158" s="300"/>
      <c r="B158" s="306" t="s">
        <v>1</v>
      </c>
      <c r="C158" s="295"/>
      <c r="D158" s="302"/>
      <c r="E158" s="306"/>
      <c r="F158" s="420"/>
    </row>
    <row r="159" spans="1:6" ht="15" customHeight="1">
      <c r="A159" s="300" t="s">
        <v>1</v>
      </c>
      <c r="B159" s="306" t="s">
        <v>1</v>
      </c>
      <c r="C159" s="295" t="s">
        <v>1</v>
      </c>
      <c r="D159" s="302"/>
      <c r="E159" s="306"/>
      <c r="F159" s="420"/>
    </row>
    <row r="160" spans="1:6" ht="15" customHeight="1">
      <c r="A160" s="300" t="s">
        <v>1</v>
      </c>
      <c r="B160" s="306" t="s">
        <v>1</v>
      </c>
      <c r="C160" s="295" t="s">
        <v>1</v>
      </c>
      <c r="D160" s="302"/>
      <c r="E160" s="306"/>
      <c r="F160" s="420"/>
    </row>
    <row r="161" spans="1:6" ht="15" customHeight="1">
      <c r="A161" s="300" t="s">
        <v>1</v>
      </c>
      <c r="B161" s="306" t="s">
        <v>1</v>
      </c>
      <c r="C161" s="295" t="s">
        <v>1</v>
      </c>
      <c r="D161" s="302"/>
      <c r="E161" s="306"/>
      <c r="F161" s="420"/>
    </row>
    <row r="162" spans="1:6" ht="15" customHeight="1">
      <c r="A162" s="300"/>
      <c r="B162" s="306" t="s">
        <v>1</v>
      </c>
      <c r="C162" s="295"/>
      <c r="D162" s="302"/>
      <c r="E162" s="306"/>
      <c r="F162" s="420"/>
    </row>
    <row r="163" spans="1:6" ht="15" customHeight="1">
      <c r="A163" s="300"/>
      <c r="B163" s="306" t="s">
        <v>1</v>
      </c>
      <c r="C163" s="295"/>
      <c r="D163" s="302"/>
      <c r="E163" s="306"/>
      <c r="F163" s="420"/>
    </row>
    <row r="164" spans="1:6" ht="15" customHeight="1">
      <c r="A164" s="300" t="s">
        <v>1</v>
      </c>
      <c r="B164" s="306" t="s">
        <v>1</v>
      </c>
      <c r="C164" s="295" t="s">
        <v>1</v>
      </c>
      <c r="D164" s="302"/>
      <c r="E164" s="306"/>
      <c r="F164" s="420"/>
    </row>
    <row r="165" spans="1:6" ht="15" customHeight="1">
      <c r="A165" s="300"/>
      <c r="B165" s="306"/>
      <c r="C165" s="295"/>
      <c r="D165" s="302"/>
      <c r="E165" s="306"/>
      <c r="F165" s="420"/>
    </row>
    <row r="166" spans="1:6" ht="15" customHeight="1">
      <c r="A166" s="300"/>
      <c r="B166" s="306" t="s">
        <v>1</v>
      </c>
      <c r="C166" s="295" t="s">
        <v>1</v>
      </c>
      <c r="D166" s="302"/>
      <c r="E166" s="306"/>
      <c r="F166" s="420"/>
    </row>
    <row r="167" spans="1:6" ht="15" customHeight="1">
      <c r="A167" s="300"/>
      <c r="B167" s="306"/>
      <c r="C167" s="295"/>
      <c r="D167" s="302"/>
      <c r="E167" s="306"/>
      <c r="F167" s="420"/>
    </row>
    <row r="168" spans="1:6" ht="15" customHeight="1">
      <c r="A168" s="300"/>
      <c r="B168" s="306" t="s">
        <v>1</v>
      </c>
      <c r="C168" s="295" t="s">
        <v>1</v>
      </c>
      <c r="D168" s="302"/>
      <c r="E168" s="306"/>
      <c r="F168" s="420"/>
    </row>
    <row r="169" spans="1:6" ht="15" customHeight="1">
      <c r="A169" s="300"/>
      <c r="B169" s="306"/>
      <c r="C169" s="295"/>
      <c r="D169" s="302"/>
      <c r="E169" s="306"/>
      <c r="F169" s="420"/>
    </row>
    <row r="170" spans="1:6" ht="15" customHeight="1">
      <c r="A170" s="300" t="s">
        <v>1</v>
      </c>
      <c r="B170" s="306" t="s">
        <v>1</v>
      </c>
      <c r="C170" s="295"/>
      <c r="D170" s="302"/>
      <c r="E170" s="306"/>
      <c r="F170" s="420"/>
    </row>
    <row r="171" spans="1:6" ht="15" customHeight="1">
      <c r="A171" s="300"/>
      <c r="B171" s="306"/>
      <c r="C171" s="295"/>
      <c r="D171" s="302"/>
      <c r="E171" s="306"/>
      <c r="F171" s="420"/>
    </row>
    <row r="172" spans="1:6" ht="15" customHeight="1">
      <c r="A172" s="300"/>
      <c r="B172" s="306" t="s">
        <v>1</v>
      </c>
      <c r="C172" s="295" t="s">
        <v>1</v>
      </c>
      <c r="D172" s="302"/>
      <c r="E172" s="306"/>
      <c r="F172" s="420" t="s">
        <v>1</v>
      </c>
    </row>
    <row r="173" spans="1:6" ht="15" customHeight="1">
      <c r="A173" s="303"/>
      <c r="B173" s="431"/>
      <c r="C173" s="391"/>
      <c r="D173" s="432"/>
      <c r="E173" s="431"/>
      <c r="F173" s="423"/>
    </row>
    <row r="174" spans="1:6" ht="15" customHeight="1">
      <c r="A174" s="300"/>
      <c r="B174" s="302"/>
      <c r="C174" s="295"/>
      <c r="D174" s="302"/>
      <c r="E174" s="302"/>
      <c r="F174" s="422"/>
    </row>
    <row r="175" spans="1:6" ht="15" customHeight="1">
      <c r="A175" s="303" t="s">
        <v>1</v>
      </c>
      <c r="B175" s="310" t="s">
        <v>29</v>
      </c>
      <c r="C175" s="324" t="s">
        <v>1</v>
      </c>
      <c r="D175" s="304"/>
      <c r="E175" s="310" t="s">
        <v>35</v>
      </c>
      <c r="F175" s="423"/>
    </row>
    <row r="176" spans="1:6" ht="15" customHeight="1">
      <c r="A176" s="300" t="s">
        <v>1</v>
      </c>
      <c r="B176" s="302" t="s">
        <v>1</v>
      </c>
      <c r="C176" s="295" t="s">
        <v>1</v>
      </c>
      <c r="D176" s="302"/>
      <c r="E176" s="302" t="s">
        <v>1</v>
      </c>
      <c r="F176" s="424"/>
    </row>
    <row r="177" spans="1:6" ht="14.25" customHeight="1" thickBot="1">
      <c r="A177" s="425" t="s">
        <v>1085</v>
      </c>
      <c r="B177" s="311" t="s">
        <v>1086</v>
      </c>
      <c r="C177" s="340">
        <f>C118+0.1</f>
        <v>6.2999999999999989</v>
      </c>
      <c r="D177" s="398"/>
      <c r="E177" s="426"/>
      <c r="F177" s="427"/>
    </row>
    <row r="178" spans="1:6" ht="15" customHeight="1">
      <c r="A178" s="433"/>
      <c r="B178" s="313"/>
      <c r="C178" s="320"/>
      <c r="D178" s="313"/>
      <c r="E178" s="414"/>
      <c r="F178" s="415"/>
    </row>
    <row r="179" spans="1:6" ht="15" customHeight="1">
      <c r="A179" s="373"/>
      <c r="B179" s="301" t="s">
        <v>1114</v>
      </c>
      <c r="C179" s="295"/>
      <c r="D179" s="302"/>
      <c r="E179" s="428"/>
      <c r="F179" s="434"/>
    </row>
    <row r="180" spans="1:6" ht="15" customHeight="1">
      <c r="A180" s="435"/>
      <c r="B180" s="304"/>
      <c r="C180" s="324"/>
      <c r="D180" s="304"/>
      <c r="E180" s="436"/>
      <c r="F180" s="437"/>
    </row>
    <row r="181" spans="1:6" ht="15" customHeight="1">
      <c r="A181" s="438"/>
      <c r="B181" s="419"/>
      <c r="C181" s="295"/>
      <c r="D181" s="302"/>
      <c r="E181" s="419"/>
      <c r="F181" s="439"/>
    </row>
    <row r="182" spans="1:6" ht="15" customHeight="1">
      <c r="A182" s="308"/>
      <c r="B182" s="306" t="s">
        <v>1115</v>
      </c>
      <c r="C182" s="295"/>
      <c r="D182" s="302"/>
      <c r="E182" s="306"/>
      <c r="F182" s="420"/>
    </row>
    <row r="183" spans="1:6" ht="15" customHeight="1">
      <c r="A183" s="308"/>
      <c r="B183" s="306"/>
      <c r="C183" s="295"/>
      <c r="D183" s="302"/>
      <c r="E183" s="306"/>
      <c r="F183" s="420"/>
    </row>
    <row r="184" spans="1:6" ht="15" customHeight="1">
      <c r="A184" s="308" t="s">
        <v>2</v>
      </c>
      <c r="B184" s="306" t="s">
        <v>1116</v>
      </c>
      <c r="C184" s="295"/>
      <c r="D184" s="302"/>
      <c r="E184" s="306"/>
      <c r="F184" s="420"/>
    </row>
    <row r="185" spans="1:6" ht="15" customHeight="1">
      <c r="A185" s="308"/>
      <c r="B185" s="306" t="s">
        <v>1117</v>
      </c>
      <c r="C185" s="295">
        <f>960</f>
        <v>960</v>
      </c>
      <c r="D185" s="302" t="s">
        <v>15</v>
      </c>
      <c r="E185" s="421"/>
      <c r="F185" s="420"/>
    </row>
    <row r="186" spans="1:6" ht="15" customHeight="1">
      <c r="A186" s="308" t="s">
        <v>1</v>
      </c>
      <c r="B186" s="314" t="s">
        <v>348</v>
      </c>
      <c r="C186" s="295"/>
      <c r="D186" s="302"/>
      <c r="E186" s="421"/>
      <c r="F186" s="420"/>
    </row>
    <row r="187" spans="1:6" ht="15" customHeight="1">
      <c r="A187" s="308"/>
      <c r="B187" s="316"/>
      <c r="C187" s="295"/>
      <c r="D187" s="302"/>
      <c r="E187" s="421"/>
      <c r="F187" s="420"/>
    </row>
    <row r="188" spans="1:6" ht="15" customHeight="1">
      <c r="A188" s="308" t="s">
        <v>6</v>
      </c>
      <c r="B188" s="306" t="s">
        <v>1118</v>
      </c>
      <c r="C188" s="295"/>
      <c r="D188" s="302"/>
      <c r="E188" s="421"/>
      <c r="F188" s="420"/>
    </row>
    <row r="189" spans="1:6" ht="15" customHeight="1">
      <c r="A189" s="308"/>
      <c r="B189" s="306" t="s">
        <v>1119</v>
      </c>
      <c r="C189" s="295"/>
      <c r="D189" s="302"/>
      <c r="E189" s="421"/>
      <c r="F189" s="420"/>
    </row>
    <row r="190" spans="1:6" ht="15" customHeight="1">
      <c r="A190" s="308"/>
      <c r="B190" s="306" t="s">
        <v>1120</v>
      </c>
      <c r="C190" s="295">
        <f>C185</f>
        <v>960</v>
      </c>
      <c r="D190" s="302" t="s">
        <v>15</v>
      </c>
      <c r="E190" s="421"/>
      <c r="F190" s="420"/>
    </row>
    <row r="191" spans="1:6" ht="15" customHeight="1">
      <c r="A191" s="308"/>
      <c r="B191" s="306"/>
      <c r="C191" s="295"/>
      <c r="D191" s="302"/>
      <c r="E191" s="421"/>
      <c r="F191" s="420"/>
    </row>
    <row r="192" spans="1:6" ht="15" customHeight="1">
      <c r="A192" s="308" t="s">
        <v>7</v>
      </c>
      <c r="B192" s="315" t="s">
        <v>1121</v>
      </c>
      <c r="C192" s="295"/>
      <c r="D192" s="302"/>
      <c r="E192" s="421"/>
      <c r="F192" s="420"/>
    </row>
    <row r="193" spans="1:6" ht="15" customHeight="1">
      <c r="A193" s="308"/>
      <c r="B193" s="315" t="s">
        <v>1122</v>
      </c>
      <c r="C193" s="295"/>
      <c r="D193" s="302"/>
      <c r="E193" s="421"/>
      <c r="F193" s="420"/>
    </row>
    <row r="194" spans="1:6" ht="15" customHeight="1">
      <c r="A194" s="308" t="s">
        <v>1</v>
      </c>
      <c r="B194" s="306" t="s">
        <v>1123</v>
      </c>
      <c r="C194" s="295">
        <f>C185</f>
        <v>960</v>
      </c>
      <c r="D194" s="302" t="s">
        <v>15</v>
      </c>
      <c r="E194" s="421"/>
      <c r="F194" s="420"/>
    </row>
    <row r="195" spans="1:6" ht="15" customHeight="1">
      <c r="A195" s="308"/>
      <c r="B195" s="306" t="s">
        <v>1</v>
      </c>
      <c r="C195" s="295"/>
      <c r="D195" s="302"/>
      <c r="E195" s="421"/>
      <c r="F195" s="420"/>
    </row>
    <row r="196" spans="1:6" ht="15" customHeight="1">
      <c r="A196" s="308" t="s">
        <v>8</v>
      </c>
      <c r="B196" s="315" t="s">
        <v>1124</v>
      </c>
      <c r="C196" s="295">
        <f>C185</f>
        <v>960</v>
      </c>
      <c r="D196" s="302" t="s">
        <v>15</v>
      </c>
      <c r="E196" s="421"/>
      <c r="F196" s="420"/>
    </row>
    <row r="197" spans="1:6" ht="15" customHeight="1">
      <c r="A197" s="308"/>
      <c r="B197" s="316"/>
      <c r="C197" s="295"/>
      <c r="D197" s="302"/>
      <c r="E197" s="306"/>
      <c r="F197" s="420"/>
    </row>
    <row r="198" spans="1:6" ht="15" customHeight="1">
      <c r="A198" s="308"/>
      <c r="B198" s="306" t="s">
        <v>1125</v>
      </c>
      <c r="C198" s="295"/>
      <c r="D198" s="302"/>
      <c r="E198" s="306"/>
      <c r="F198" s="420"/>
    </row>
    <row r="199" spans="1:6" ht="15" customHeight="1">
      <c r="A199" s="308"/>
      <c r="B199" s="306"/>
      <c r="C199" s="295"/>
      <c r="D199" s="302"/>
      <c r="E199" s="306"/>
      <c r="F199" s="420"/>
    </row>
    <row r="200" spans="1:6" ht="15" customHeight="1">
      <c r="A200" s="308" t="s">
        <v>10</v>
      </c>
      <c r="B200" s="306" t="s">
        <v>1126</v>
      </c>
      <c r="C200" s="295"/>
      <c r="D200" s="302"/>
      <c r="E200" s="421"/>
      <c r="F200" s="420"/>
    </row>
    <row r="201" spans="1:6" ht="15" customHeight="1">
      <c r="A201" s="308"/>
      <c r="B201" s="306" t="s">
        <v>1127</v>
      </c>
      <c r="C201" s="295"/>
      <c r="D201" s="302"/>
      <c r="E201" s="421"/>
      <c r="F201" s="420"/>
    </row>
    <row r="202" spans="1:6" ht="15" customHeight="1">
      <c r="A202" s="308"/>
      <c r="B202" s="306" t="s">
        <v>1128</v>
      </c>
      <c r="C202" s="295"/>
      <c r="D202" s="302"/>
      <c r="E202" s="421"/>
      <c r="F202" s="420"/>
    </row>
    <row r="203" spans="1:6" ht="15" customHeight="1">
      <c r="A203" s="308"/>
      <c r="B203" s="306" t="s">
        <v>1129</v>
      </c>
      <c r="C203" s="295">
        <v>206</v>
      </c>
      <c r="D203" s="302" t="s">
        <v>25</v>
      </c>
      <c r="E203" s="421"/>
      <c r="F203" s="420"/>
    </row>
    <row r="204" spans="1:6" ht="15" customHeight="1">
      <c r="A204" s="308"/>
      <c r="B204" s="306"/>
      <c r="C204" s="295"/>
      <c r="D204" s="302"/>
      <c r="E204" s="421"/>
      <c r="F204" s="420"/>
    </row>
    <row r="205" spans="1:6" ht="15" customHeight="1">
      <c r="A205" s="308" t="s">
        <v>14</v>
      </c>
      <c r="B205" s="306" t="s">
        <v>1130</v>
      </c>
      <c r="C205" s="295">
        <v>8</v>
      </c>
      <c r="D205" s="302" t="s">
        <v>25</v>
      </c>
      <c r="E205" s="421"/>
      <c r="F205" s="420"/>
    </row>
    <row r="206" spans="1:6" ht="15" customHeight="1">
      <c r="A206" s="308"/>
      <c r="B206" s="306"/>
      <c r="C206" s="295"/>
      <c r="D206" s="302"/>
      <c r="E206" s="421"/>
      <c r="F206" s="420"/>
    </row>
    <row r="207" spans="1:6" ht="15" customHeight="1">
      <c r="A207" s="308" t="s">
        <v>16</v>
      </c>
      <c r="B207" s="306" t="s">
        <v>1131</v>
      </c>
      <c r="C207" s="295">
        <v>8</v>
      </c>
      <c r="D207" s="302" t="s">
        <v>25</v>
      </c>
      <c r="E207" s="421"/>
      <c r="F207" s="420"/>
    </row>
    <row r="208" spans="1:6" ht="15" customHeight="1">
      <c r="A208" s="308"/>
      <c r="B208" s="306"/>
      <c r="C208" s="295"/>
      <c r="D208" s="302"/>
      <c r="E208" s="421"/>
      <c r="F208" s="420"/>
    </row>
    <row r="209" spans="1:6" ht="15" customHeight="1">
      <c r="A209" s="308" t="s">
        <v>24</v>
      </c>
      <c r="B209" s="306" t="s">
        <v>1132</v>
      </c>
      <c r="C209" s="295">
        <v>6</v>
      </c>
      <c r="D209" s="302" t="s">
        <v>25</v>
      </c>
      <c r="E209" s="421"/>
      <c r="F209" s="420"/>
    </row>
    <row r="210" spans="1:6" ht="15" customHeight="1">
      <c r="A210" s="308"/>
      <c r="B210" s="306"/>
      <c r="C210" s="295"/>
      <c r="D210" s="302"/>
      <c r="E210" s="421"/>
      <c r="F210" s="420"/>
    </row>
    <row r="211" spans="1:6" ht="15" customHeight="1">
      <c r="A211" s="308" t="s">
        <v>31</v>
      </c>
      <c r="B211" s="306" t="s">
        <v>1133</v>
      </c>
      <c r="C211" s="295"/>
      <c r="D211" s="302"/>
      <c r="E211" s="421"/>
      <c r="F211" s="420"/>
    </row>
    <row r="212" spans="1:6" ht="15" customHeight="1">
      <c r="A212" s="308"/>
      <c r="B212" s="306" t="s">
        <v>1134</v>
      </c>
      <c r="C212" s="295"/>
      <c r="D212" s="302"/>
      <c r="E212" s="421"/>
      <c r="F212" s="420"/>
    </row>
    <row r="213" spans="1:6" ht="15" customHeight="1">
      <c r="A213" s="308"/>
      <c r="B213" s="306" t="s">
        <v>1135</v>
      </c>
      <c r="C213" s="295"/>
      <c r="D213" s="302"/>
      <c r="E213" s="421"/>
      <c r="F213" s="420"/>
    </row>
    <row r="214" spans="1:6" ht="15" customHeight="1">
      <c r="A214" s="308"/>
      <c r="B214" s="306" t="s">
        <v>1136</v>
      </c>
      <c r="C214" s="295"/>
      <c r="D214" s="302"/>
      <c r="E214" s="421"/>
      <c r="F214" s="420"/>
    </row>
    <row r="215" spans="1:6" ht="15" customHeight="1">
      <c r="A215" s="308"/>
      <c r="B215" s="306" t="s">
        <v>1137</v>
      </c>
      <c r="C215" s="295"/>
      <c r="D215" s="302"/>
      <c r="E215" s="421"/>
      <c r="F215" s="420"/>
    </row>
    <row r="216" spans="1:6" ht="15" customHeight="1">
      <c r="A216" s="308"/>
      <c r="B216" s="306" t="s">
        <v>1138</v>
      </c>
      <c r="C216" s="295">
        <v>115</v>
      </c>
      <c r="D216" s="302" t="s">
        <v>15</v>
      </c>
      <c r="E216" s="421"/>
      <c r="F216" s="420"/>
    </row>
    <row r="217" spans="1:6" ht="15" customHeight="1">
      <c r="A217" s="308"/>
      <c r="B217" s="306"/>
      <c r="C217" s="295"/>
      <c r="D217" s="302"/>
      <c r="E217" s="421"/>
      <c r="F217" s="420"/>
    </row>
    <row r="218" spans="1:6" ht="15" customHeight="1">
      <c r="A218" s="308"/>
      <c r="B218" s="307" t="s">
        <v>1139</v>
      </c>
      <c r="C218" s="295"/>
      <c r="D218" s="302"/>
      <c r="E218" s="440"/>
      <c r="F218" s="441"/>
    </row>
    <row r="219" spans="1:6" ht="15" customHeight="1">
      <c r="A219" s="308"/>
      <c r="B219" s="306"/>
      <c r="C219" s="295"/>
      <c r="D219" s="302"/>
      <c r="E219" s="440"/>
      <c r="F219" s="441"/>
    </row>
    <row r="220" spans="1:6" ht="15" customHeight="1">
      <c r="A220" s="308" t="s">
        <v>34</v>
      </c>
      <c r="B220" s="306" t="s">
        <v>1140</v>
      </c>
      <c r="C220" s="295"/>
      <c r="D220" s="302"/>
      <c r="E220" s="440"/>
      <c r="F220" s="441"/>
    </row>
    <row r="221" spans="1:6" ht="15" customHeight="1">
      <c r="A221" s="308"/>
      <c r="B221" s="306" t="s">
        <v>1141</v>
      </c>
      <c r="C221" s="295"/>
      <c r="D221" s="302"/>
      <c r="E221" s="440"/>
      <c r="F221" s="441"/>
    </row>
    <row r="222" spans="1:6" ht="15" customHeight="1">
      <c r="A222" s="308"/>
      <c r="B222" s="306" t="s">
        <v>1142</v>
      </c>
      <c r="C222" s="295">
        <f>C196</f>
        <v>960</v>
      </c>
      <c r="D222" s="302" t="s">
        <v>15</v>
      </c>
      <c r="E222" s="440"/>
      <c r="F222" s="441"/>
    </row>
    <row r="223" spans="1:6" ht="15" customHeight="1">
      <c r="A223" s="308"/>
      <c r="B223" s="306"/>
      <c r="C223" s="295"/>
      <c r="D223" s="302"/>
      <c r="E223" s="440"/>
      <c r="F223" s="441"/>
    </row>
    <row r="224" spans="1:6" ht="15" customHeight="1">
      <c r="A224" s="308" t="s">
        <v>35</v>
      </c>
      <c r="B224" s="306" t="s">
        <v>1143</v>
      </c>
      <c r="C224" s="295">
        <v>115</v>
      </c>
      <c r="D224" s="302" t="s">
        <v>25</v>
      </c>
      <c r="E224" s="440"/>
      <c r="F224" s="441"/>
    </row>
    <row r="225" spans="1:6" ht="15" customHeight="1">
      <c r="A225" s="308"/>
      <c r="B225" s="306"/>
      <c r="C225" s="295"/>
      <c r="D225" s="302"/>
      <c r="E225" s="440"/>
      <c r="F225" s="441"/>
    </row>
    <row r="226" spans="1:6" ht="15" customHeight="1">
      <c r="A226" s="308"/>
      <c r="B226" s="307" t="s">
        <v>1144</v>
      </c>
      <c r="C226" s="295"/>
      <c r="D226" s="302"/>
      <c r="E226" s="440"/>
      <c r="F226" s="441"/>
    </row>
    <row r="227" spans="1:6" ht="15" customHeight="1">
      <c r="A227" s="308"/>
      <c r="B227" s="306"/>
      <c r="C227" s="295"/>
      <c r="D227" s="302"/>
      <c r="E227" s="440"/>
      <c r="F227" s="441"/>
    </row>
    <row r="228" spans="1:6" ht="15" customHeight="1">
      <c r="A228" s="308" t="s">
        <v>37</v>
      </c>
      <c r="B228" s="306" t="s">
        <v>1145</v>
      </c>
      <c r="C228" s="295"/>
      <c r="D228" s="302"/>
      <c r="E228" s="440"/>
      <c r="F228" s="441"/>
    </row>
    <row r="229" spans="1:6" ht="15" customHeight="1">
      <c r="A229" s="308"/>
      <c r="B229" s="306" t="s">
        <v>1146</v>
      </c>
      <c r="C229" s="295">
        <f>(8*4.53)+(2.26*5)+(4*4.43)+(2*30)</f>
        <v>125.25999999999999</v>
      </c>
      <c r="D229" s="302" t="s">
        <v>25</v>
      </c>
      <c r="E229" s="440"/>
      <c r="F229" s="441"/>
    </row>
    <row r="230" spans="1:6" ht="15" customHeight="1">
      <c r="A230" s="308"/>
      <c r="B230" s="306"/>
      <c r="C230" s="295"/>
      <c r="D230" s="302"/>
      <c r="E230" s="440"/>
      <c r="F230" s="441"/>
    </row>
    <row r="231" spans="1:6" ht="15" customHeight="1">
      <c r="A231" s="308" t="s">
        <v>38</v>
      </c>
      <c r="B231" s="306" t="s">
        <v>1147</v>
      </c>
      <c r="C231" s="295">
        <f>C203+C205+C207+C209</f>
        <v>228</v>
      </c>
      <c r="D231" s="302" t="s">
        <v>25</v>
      </c>
      <c r="E231" s="440"/>
      <c r="F231" s="441"/>
    </row>
    <row r="232" spans="1:6" ht="15" customHeight="1">
      <c r="A232" s="442"/>
      <c r="B232" s="432"/>
      <c r="C232" s="391"/>
      <c r="D232" s="432"/>
      <c r="E232" s="431"/>
      <c r="F232" s="423"/>
    </row>
    <row r="233" spans="1:6" ht="15" customHeight="1">
      <c r="A233" s="300"/>
      <c r="B233" s="302"/>
      <c r="C233" s="295"/>
      <c r="D233" s="302"/>
      <c r="E233" s="302"/>
      <c r="F233" s="422"/>
    </row>
    <row r="234" spans="1:6" ht="15" customHeight="1">
      <c r="A234" s="303" t="s">
        <v>1</v>
      </c>
      <c r="B234" s="310" t="s">
        <v>29</v>
      </c>
      <c r="C234" s="324" t="s">
        <v>1</v>
      </c>
      <c r="D234" s="304"/>
      <c r="E234" s="310" t="s">
        <v>35</v>
      </c>
      <c r="F234" s="423"/>
    </row>
    <row r="235" spans="1:6" ht="15" customHeight="1">
      <c r="A235" s="300" t="s">
        <v>1</v>
      </c>
      <c r="B235" s="302" t="s">
        <v>1</v>
      </c>
      <c r="C235" s="295" t="s">
        <v>1</v>
      </c>
      <c r="D235" s="302"/>
      <c r="E235" s="302" t="s">
        <v>1</v>
      </c>
      <c r="F235" s="424"/>
    </row>
    <row r="236" spans="1:6" ht="14.25" customHeight="1" thickBot="1">
      <c r="A236" s="425" t="s">
        <v>1085</v>
      </c>
      <c r="B236" s="311" t="s">
        <v>1086</v>
      </c>
      <c r="C236" s="340">
        <f>C177+0.1</f>
        <v>6.3999999999999986</v>
      </c>
      <c r="D236" s="398"/>
      <c r="E236" s="426"/>
      <c r="F236" s="427"/>
    </row>
    <row r="237" spans="1:6" ht="14.25" customHeight="1">
      <c r="A237" s="443"/>
      <c r="B237" s="444"/>
      <c r="C237" s="320"/>
      <c r="D237" s="313"/>
      <c r="E237" s="414"/>
      <c r="F237" s="415"/>
    </row>
    <row r="238" spans="1:6" ht="14.25" customHeight="1">
      <c r="A238" s="445"/>
      <c r="B238" s="446" t="s">
        <v>1148</v>
      </c>
      <c r="C238" s="295"/>
      <c r="D238" s="302"/>
      <c r="E238" s="428"/>
      <c r="F238" s="434"/>
    </row>
    <row r="239" spans="1:6" ht="14.25" customHeight="1">
      <c r="A239" s="447"/>
      <c r="B239" s="448"/>
      <c r="C239" s="324"/>
      <c r="D239" s="304"/>
      <c r="E239" s="436"/>
      <c r="F239" s="437"/>
    </row>
    <row r="240" spans="1:6" ht="14.25" customHeight="1">
      <c r="A240" s="449"/>
      <c r="B240" s="450"/>
      <c r="C240" s="451"/>
      <c r="D240" s="451"/>
      <c r="E240" s="452"/>
      <c r="F240" s="453"/>
    </row>
    <row r="241" spans="1:6" ht="14.25" customHeight="1">
      <c r="A241" s="454"/>
      <c r="B241" s="455" t="s">
        <v>1149</v>
      </c>
      <c r="C241" s="456"/>
      <c r="D241" s="457"/>
      <c r="E241" s="452"/>
      <c r="F241" s="453"/>
    </row>
    <row r="242" spans="1:6" ht="14.25" customHeight="1">
      <c r="A242" s="454"/>
      <c r="B242" s="457"/>
      <c r="C242" s="456"/>
      <c r="D242" s="457"/>
      <c r="E242" s="452"/>
      <c r="F242" s="453"/>
    </row>
    <row r="243" spans="1:6" ht="14.25" customHeight="1">
      <c r="A243" s="454" t="s">
        <v>2</v>
      </c>
      <c r="B243" s="457" t="s">
        <v>1150</v>
      </c>
      <c r="C243" s="456"/>
      <c r="D243" s="457"/>
      <c r="E243" s="452"/>
      <c r="F243" s="453"/>
    </row>
    <row r="244" spans="1:6" ht="14.25" customHeight="1">
      <c r="A244" s="454"/>
      <c r="B244" s="457" t="s">
        <v>1151</v>
      </c>
      <c r="C244" s="456">
        <v>51</v>
      </c>
      <c r="D244" s="457" t="s">
        <v>5</v>
      </c>
      <c r="E244" s="452"/>
      <c r="F244" s="458"/>
    </row>
    <row r="245" spans="1:6" ht="14.25" customHeight="1">
      <c r="A245" s="454"/>
      <c r="B245" s="457"/>
      <c r="C245" s="456"/>
      <c r="D245" s="457"/>
      <c r="E245" s="452"/>
      <c r="F245" s="458"/>
    </row>
    <row r="246" spans="1:6" ht="14.25" customHeight="1">
      <c r="A246" s="454" t="s">
        <v>6</v>
      </c>
      <c r="B246" s="459" t="s">
        <v>1152</v>
      </c>
      <c r="C246" s="456"/>
      <c r="D246" s="457"/>
      <c r="E246" s="452"/>
      <c r="F246" s="458"/>
    </row>
    <row r="247" spans="1:6" ht="14.25" customHeight="1">
      <c r="A247" s="454"/>
      <c r="B247" s="459" t="s">
        <v>1153</v>
      </c>
      <c r="C247" s="456">
        <v>23</v>
      </c>
      <c r="D247" s="457" t="s">
        <v>5</v>
      </c>
      <c r="E247" s="452"/>
      <c r="F247" s="458"/>
    </row>
    <row r="248" spans="1:6" ht="14.25" customHeight="1">
      <c r="A248" s="454"/>
      <c r="B248" s="457"/>
      <c r="C248" s="456"/>
      <c r="D248" s="457"/>
      <c r="E248" s="452"/>
      <c r="F248" s="458"/>
    </row>
    <row r="249" spans="1:6" ht="14.25" customHeight="1">
      <c r="A249" s="454" t="s">
        <v>7</v>
      </c>
      <c r="B249" s="457" t="s">
        <v>1154</v>
      </c>
      <c r="C249" s="456">
        <f>C244-C247</f>
        <v>28</v>
      </c>
      <c r="D249" s="457" t="s">
        <v>5</v>
      </c>
      <c r="E249" s="452"/>
      <c r="F249" s="458"/>
    </row>
    <row r="250" spans="1:6" ht="14.25" customHeight="1">
      <c r="A250" s="454"/>
      <c r="B250" s="457"/>
      <c r="C250" s="456"/>
      <c r="D250" s="457"/>
      <c r="E250" s="452"/>
      <c r="F250" s="458"/>
    </row>
    <row r="251" spans="1:6" ht="14.25" customHeight="1">
      <c r="A251" s="454"/>
      <c r="B251" s="460" t="s">
        <v>1155</v>
      </c>
      <c r="C251" s="456"/>
      <c r="D251" s="461"/>
      <c r="E251" s="452"/>
      <c r="F251" s="458"/>
    </row>
    <row r="252" spans="1:6" ht="14.25" customHeight="1">
      <c r="A252" s="454"/>
      <c r="B252" s="462" t="s">
        <v>1</v>
      </c>
      <c r="C252" s="456" t="s">
        <v>1</v>
      </c>
      <c r="D252" s="461"/>
      <c r="E252" s="452"/>
      <c r="F252" s="458"/>
    </row>
    <row r="253" spans="1:6" ht="14.25" customHeight="1">
      <c r="A253" s="454" t="s">
        <v>8</v>
      </c>
      <c r="B253" s="462" t="s">
        <v>1156</v>
      </c>
      <c r="C253" s="456" t="s">
        <v>21</v>
      </c>
      <c r="D253" s="461"/>
      <c r="E253" s="452"/>
      <c r="F253" s="458"/>
    </row>
    <row r="254" spans="1:6" ht="14.25" customHeight="1">
      <c r="A254" s="454"/>
      <c r="B254" s="462"/>
      <c r="C254" s="456"/>
      <c r="D254" s="461"/>
      <c r="E254" s="452"/>
      <c r="F254" s="458"/>
    </row>
    <row r="255" spans="1:6" ht="14.25" customHeight="1">
      <c r="A255" s="454" t="s">
        <v>10</v>
      </c>
      <c r="B255" s="462" t="s">
        <v>1157</v>
      </c>
      <c r="C255" s="456" t="s">
        <v>21</v>
      </c>
      <c r="D255" s="461"/>
      <c r="E255" s="452"/>
      <c r="F255" s="458"/>
    </row>
    <row r="256" spans="1:6" ht="14.25" customHeight="1">
      <c r="A256" s="454"/>
      <c r="B256" s="457"/>
      <c r="C256" s="456"/>
      <c r="D256" s="461"/>
      <c r="E256" s="452"/>
      <c r="F256" s="458"/>
    </row>
    <row r="257" spans="1:6" ht="14.25" customHeight="1">
      <c r="A257" s="454"/>
      <c r="B257" s="455" t="s">
        <v>1158</v>
      </c>
      <c r="C257" s="456"/>
      <c r="D257" s="461"/>
      <c r="E257" s="452"/>
      <c r="F257" s="458"/>
    </row>
    <row r="258" spans="1:6" ht="14.25" customHeight="1">
      <c r="A258" s="454"/>
      <c r="B258" s="457"/>
      <c r="C258" s="456"/>
      <c r="D258" s="461"/>
      <c r="E258" s="452"/>
      <c r="F258" s="458"/>
    </row>
    <row r="259" spans="1:6" ht="14.25" customHeight="1">
      <c r="A259" s="454" t="s">
        <v>14</v>
      </c>
      <c r="B259" s="457" t="s">
        <v>1159</v>
      </c>
      <c r="C259" s="456">
        <v>9</v>
      </c>
      <c r="D259" s="461" t="s">
        <v>5</v>
      </c>
      <c r="E259" s="452"/>
      <c r="F259" s="458"/>
    </row>
    <row r="260" spans="1:6" ht="14.25" customHeight="1">
      <c r="A260" s="454"/>
      <c r="B260" s="457"/>
      <c r="C260" s="456"/>
      <c r="D260" s="461"/>
      <c r="E260" s="452"/>
      <c r="F260" s="458"/>
    </row>
    <row r="261" spans="1:6" ht="14.25" customHeight="1">
      <c r="A261" s="454" t="s">
        <v>16</v>
      </c>
      <c r="B261" s="457" t="s">
        <v>1160</v>
      </c>
      <c r="C261" s="456"/>
      <c r="D261" s="461"/>
      <c r="E261" s="452"/>
      <c r="F261" s="458"/>
    </row>
    <row r="262" spans="1:6" ht="14.25" customHeight="1">
      <c r="A262" s="454"/>
      <c r="B262" s="457" t="s">
        <v>1161</v>
      </c>
      <c r="C262" s="456"/>
      <c r="D262" s="461"/>
      <c r="E262" s="452"/>
      <c r="F262" s="458"/>
    </row>
    <row r="263" spans="1:6" ht="14.25" customHeight="1">
      <c r="A263" s="454"/>
      <c r="B263" s="457" t="s">
        <v>1162</v>
      </c>
      <c r="C263" s="456"/>
      <c r="D263" s="461"/>
      <c r="E263" s="452"/>
      <c r="F263" s="458"/>
    </row>
    <row r="264" spans="1:6" ht="14.25" customHeight="1">
      <c r="A264" s="454"/>
      <c r="B264" s="457" t="s">
        <v>1163</v>
      </c>
      <c r="C264" s="456">
        <v>55</v>
      </c>
      <c r="D264" s="461" t="s">
        <v>25</v>
      </c>
      <c r="E264" s="452"/>
      <c r="F264" s="458"/>
    </row>
    <row r="265" spans="1:6" ht="14.25" customHeight="1">
      <c r="A265" s="454"/>
      <c r="B265" s="457"/>
      <c r="C265" s="456"/>
      <c r="D265" s="461"/>
      <c r="E265" s="452"/>
      <c r="F265" s="458"/>
    </row>
    <row r="266" spans="1:6" ht="14.25" customHeight="1">
      <c r="A266" s="454"/>
      <c r="B266" s="455" t="s">
        <v>1164</v>
      </c>
      <c r="C266" s="456"/>
      <c r="D266" s="461"/>
      <c r="E266" s="452"/>
      <c r="F266" s="458"/>
    </row>
    <row r="267" spans="1:6" ht="14.25" customHeight="1">
      <c r="A267" s="454"/>
      <c r="B267" s="457"/>
      <c r="C267" s="456"/>
      <c r="D267" s="461"/>
      <c r="E267" s="452"/>
      <c r="F267" s="458"/>
    </row>
    <row r="268" spans="1:6" ht="14.25" customHeight="1">
      <c r="A268" s="454" t="s">
        <v>24</v>
      </c>
      <c r="B268" s="457" t="s">
        <v>1165</v>
      </c>
      <c r="C268" s="456"/>
      <c r="D268" s="461"/>
      <c r="E268" s="452"/>
      <c r="F268" s="458"/>
    </row>
    <row r="269" spans="1:6" ht="14.25" customHeight="1">
      <c r="A269" s="454"/>
      <c r="B269" s="457" t="s">
        <v>1166</v>
      </c>
      <c r="C269" s="456">
        <v>115</v>
      </c>
      <c r="D269" s="461" t="s">
        <v>15</v>
      </c>
      <c r="E269" s="452"/>
      <c r="F269" s="458"/>
    </row>
    <row r="270" spans="1:6" ht="14.25" customHeight="1">
      <c r="A270" s="454"/>
      <c r="B270" s="457"/>
      <c r="C270" s="456"/>
      <c r="D270" s="461"/>
      <c r="E270" s="452"/>
      <c r="F270" s="463"/>
    </row>
    <row r="271" spans="1:6" ht="14.25" customHeight="1">
      <c r="A271" s="454" t="s">
        <v>31</v>
      </c>
      <c r="B271" s="457" t="s">
        <v>1167</v>
      </c>
      <c r="C271" s="456">
        <v>115</v>
      </c>
      <c r="D271" s="461" t="s">
        <v>15</v>
      </c>
      <c r="E271" s="452"/>
      <c r="F271" s="463"/>
    </row>
    <row r="272" spans="1:6" ht="14.25" customHeight="1">
      <c r="A272" s="454"/>
      <c r="B272" s="459"/>
      <c r="C272" s="464"/>
      <c r="D272" s="457"/>
      <c r="E272" s="465"/>
      <c r="F272" s="466"/>
    </row>
    <row r="273" spans="1:6" ht="14.25" customHeight="1">
      <c r="A273" s="454"/>
      <c r="B273" s="459"/>
      <c r="C273" s="464"/>
      <c r="D273" s="457"/>
      <c r="E273" s="465"/>
      <c r="F273" s="467"/>
    </row>
    <row r="274" spans="1:6" ht="14.25" customHeight="1">
      <c r="A274" s="454"/>
      <c r="B274" s="459"/>
      <c r="C274" s="464"/>
      <c r="D274" s="457"/>
      <c r="E274" s="465"/>
      <c r="F274" s="466"/>
    </row>
    <row r="275" spans="1:6" ht="14.25" customHeight="1">
      <c r="A275" s="454"/>
      <c r="B275" s="459"/>
      <c r="C275" s="464"/>
      <c r="D275" s="457"/>
      <c r="E275" s="465"/>
      <c r="F275" s="458"/>
    </row>
    <row r="276" spans="1:6" ht="14.25" customHeight="1">
      <c r="A276" s="454"/>
      <c r="B276" s="459"/>
      <c r="C276" s="464"/>
      <c r="D276" s="457"/>
      <c r="E276" s="465"/>
      <c r="F276" s="468"/>
    </row>
    <row r="277" spans="1:6" ht="14.25" customHeight="1">
      <c r="A277" s="454"/>
      <c r="B277" s="459"/>
      <c r="C277" s="464"/>
      <c r="D277" s="457"/>
      <c r="E277" s="465"/>
      <c r="F277" s="458"/>
    </row>
    <row r="278" spans="1:6" ht="14.25" customHeight="1">
      <c r="A278" s="454"/>
      <c r="B278" s="459"/>
      <c r="C278" s="464"/>
      <c r="D278" s="457"/>
      <c r="E278" s="465"/>
      <c r="F278" s="463"/>
    </row>
    <row r="279" spans="1:6" ht="14.25" customHeight="1">
      <c r="A279" s="454"/>
      <c r="B279" s="459"/>
      <c r="C279" s="464"/>
      <c r="D279" s="457"/>
      <c r="E279" s="465"/>
      <c r="F279" s="463"/>
    </row>
    <row r="280" spans="1:6" ht="14.25" customHeight="1">
      <c r="A280" s="454"/>
      <c r="B280" s="459"/>
      <c r="C280" s="464"/>
      <c r="D280" s="457"/>
      <c r="E280" s="465"/>
      <c r="F280" s="463"/>
    </row>
    <row r="281" spans="1:6" ht="14.25" customHeight="1">
      <c r="A281" s="454"/>
      <c r="B281" s="459"/>
      <c r="C281" s="464"/>
      <c r="D281" s="457"/>
      <c r="E281" s="465"/>
      <c r="F281" s="463"/>
    </row>
    <row r="282" spans="1:6" ht="14.25" customHeight="1">
      <c r="A282" s="454"/>
      <c r="B282" s="459"/>
      <c r="C282" s="464"/>
      <c r="D282" s="457"/>
      <c r="E282" s="465"/>
      <c r="F282" s="463"/>
    </row>
    <row r="283" spans="1:6" ht="14.25" customHeight="1">
      <c r="A283" s="454"/>
      <c r="B283" s="459"/>
      <c r="C283" s="464"/>
      <c r="D283" s="457"/>
      <c r="E283" s="465"/>
      <c r="F283" s="463"/>
    </row>
    <row r="284" spans="1:6" ht="14.25" customHeight="1">
      <c r="A284" s="454"/>
      <c r="B284" s="459"/>
      <c r="C284" s="464"/>
      <c r="D284" s="457"/>
      <c r="E284" s="465"/>
      <c r="F284" s="466"/>
    </row>
    <row r="285" spans="1:6" ht="14.25" customHeight="1">
      <c r="A285" s="454"/>
      <c r="B285" s="459"/>
      <c r="C285" s="464"/>
      <c r="D285" s="457"/>
      <c r="E285" s="465"/>
      <c r="F285" s="466"/>
    </row>
    <row r="286" spans="1:6" ht="14.25" customHeight="1">
      <c r="A286" s="454"/>
      <c r="B286" s="459"/>
      <c r="C286" s="464"/>
      <c r="D286" s="457"/>
      <c r="E286" s="465"/>
      <c r="F286" s="466"/>
    </row>
    <row r="287" spans="1:6" ht="14.25" customHeight="1">
      <c r="A287" s="454"/>
      <c r="B287" s="459"/>
      <c r="C287" s="464"/>
      <c r="D287" s="457"/>
      <c r="E287" s="465"/>
      <c r="F287" s="466"/>
    </row>
    <row r="288" spans="1:6" ht="14.25" customHeight="1">
      <c r="A288" s="454"/>
      <c r="B288" s="459"/>
      <c r="C288" s="464"/>
      <c r="D288" s="457"/>
      <c r="E288" s="465"/>
      <c r="F288" s="466"/>
    </row>
    <row r="289" spans="1:6" ht="14.25" customHeight="1">
      <c r="A289" s="454"/>
      <c r="B289" s="459"/>
      <c r="C289" s="464"/>
      <c r="D289" s="457"/>
      <c r="E289" s="465"/>
      <c r="F289" s="466"/>
    </row>
    <row r="290" spans="1:6" ht="14.25" customHeight="1">
      <c r="A290" s="454"/>
      <c r="B290" s="459"/>
      <c r="C290" s="464"/>
      <c r="D290" s="457"/>
      <c r="E290" s="465"/>
      <c r="F290" s="466"/>
    </row>
    <row r="291" spans="1:6" ht="14.25" customHeight="1">
      <c r="A291" s="454"/>
      <c r="B291" s="459"/>
      <c r="C291" s="464"/>
      <c r="D291" s="457"/>
      <c r="E291" s="465"/>
      <c r="F291" s="466"/>
    </row>
    <row r="292" spans="1:6" ht="14.25" customHeight="1">
      <c r="A292" s="454"/>
      <c r="B292" s="459"/>
      <c r="C292" s="464"/>
      <c r="D292" s="457"/>
      <c r="E292" s="465"/>
      <c r="F292" s="466"/>
    </row>
    <row r="293" spans="1:6" ht="14.25" customHeight="1">
      <c r="A293" s="454"/>
      <c r="B293" s="469"/>
      <c r="C293" s="464"/>
      <c r="D293" s="457"/>
      <c r="E293" s="465"/>
      <c r="F293" s="466"/>
    </row>
    <row r="294" spans="1:6" ht="14.25" customHeight="1">
      <c r="A294" s="445"/>
      <c r="B294" s="470"/>
      <c r="C294" s="471"/>
      <c r="D294" s="457"/>
      <c r="E294" s="472"/>
      <c r="F294" s="473"/>
    </row>
    <row r="295" spans="1:6" ht="14.25" customHeight="1">
      <c r="A295" s="474"/>
      <c r="B295" s="475"/>
      <c r="C295" s="476"/>
      <c r="D295" s="475"/>
      <c r="E295" s="475"/>
      <c r="F295" s="477"/>
    </row>
    <row r="296" spans="1:6" ht="14.25" customHeight="1">
      <c r="A296" s="447" t="s">
        <v>1</v>
      </c>
      <c r="B296" s="478" t="s">
        <v>29</v>
      </c>
      <c r="C296" s="478" t="s">
        <v>1</v>
      </c>
      <c r="D296" s="479"/>
      <c r="E296" s="478" t="s">
        <v>35</v>
      </c>
      <c r="F296" s="480"/>
    </row>
    <row r="297" spans="1:6" ht="14.25" customHeight="1">
      <c r="A297" s="445" t="s">
        <v>1</v>
      </c>
      <c r="B297" s="464" t="s">
        <v>1</v>
      </c>
      <c r="C297" s="464" t="s">
        <v>1</v>
      </c>
      <c r="D297" s="481"/>
      <c r="E297" s="481"/>
      <c r="F297" s="482"/>
    </row>
    <row r="298" spans="1:6" ht="14.25" customHeight="1" thickBot="1">
      <c r="A298" s="483" t="s">
        <v>1</v>
      </c>
      <c r="B298" s="311" t="s">
        <v>1086</v>
      </c>
      <c r="C298" s="340">
        <f>C236+0.1</f>
        <v>6.4999999999999982</v>
      </c>
      <c r="D298" s="398"/>
      <c r="E298" s="484"/>
      <c r="F298" s="485"/>
    </row>
    <row r="299" spans="1:6" ht="15" customHeight="1">
      <c r="A299" s="486"/>
      <c r="B299" s="444"/>
      <c r="C299" s="487"/>
      <c r="D299" s="487"/>
      <c r="E299" s="488"/>
      <c r="F299" s="489"/>
    </row>
    <row r="300" spans="1:6" ht="15" customHeight="1">
      <c r="A300" s="490"/>
      <c r="B300" s="446" t="s">
        <v>1168</v>
      </c>
      <c r="C300" s="451"/>
      <c r="D300" s="451" t="s">
        <v>1</v>
      </c>
      <c r="E300" s="1011"/>
      <c r="F300" s="1012"/>
    </row>
    <row r="301" spans="1:6" ht="15" customHeight="1">
      <c r="A301" s="492"/>
      <c r="B301" s="448"/>
      <c r="C301" s="493"/>
      <c r="D301" s="493"/>
      <c r="E301" s="494"/>
      <c r="F301" s="495"/>
    </row>
    <row r="302" spans="1:6" ht="15" customHeight="1">
      <c r="A302" s="449"/>
      <c r="B302" s="450"/>
      <c r="C302" s="451"/>
      <c r="D302" s="451"/>
      <c r="E302" s="496"/>
      <c r="F302" s="497"/>
    </row>
    <row r="303" spans="1:6" ht="15" customHeight="1">
      <c r="A303" s="445"/>
      <c r="B303" s="498" t="s">
        <v>1169</v>
      </c>
      <c r="C303" s="451"/>
      <c r="D303" s="451"/>
      <c r="E303" s="499"/>
      <c r="F303" s="500"/>
    </row>
    <row r="304" spans="1:6" ht="15" customHeight="1">
      <c r="A304" s="445"/>
      <c r="B304" s="459"/>
      <c r="C304" s="451"/>
      <c r="D304" s="451"/>
      <c r="E304" s="499"/>
      <c r="F304" s="500"/>
    </row>
    <row r="305" spans="1:6" ht="15" customHeight="1">
      <c r="A305" s="445"/>
      <c r="B305" s="469" t="s">
        <v>1170</v>
      </c>
      <c r="C305" s="451"/>
      <c r="D305" s="451"/>
      <c r="E305" s="462"/>
      <c r="F305" s="468"/>
    </row>
    <row r="306" spans="1:6" ht="15" customHeight="1">
      <c r="A306" s="445"/>
      <c r="B306" s="469" t="s">
        <v>1</v>
      </c>
      <c r="C306" s="451"/>
      <c r="D306" s="451"/>
      <c r="E306" s="462"/>
      <c r="F306" s="468"/>
    </row>
    <row r="307" spans="1:6" ht="15" customHeight="1">
      <c r="A307" s="445"/>
      <c r="B307" s="469" t="s">
        <v>1171</v>
      </c>
      <c r="C307" s="451"/>
      <c r="D307" s="451"/>
      <c r="E307" s="462"/>
      <c r="F307" s="468"/>
    </row>
    <row r="308" spans="1:6" ht="15" customHeight="1">
      <c r="A308" s="445"/>
      <c r="B308" s="459" t="s">
        <v>1</v>
      </c>
      <c r="C308" s="451"/>
      <c r="D308" s="451"/>
      <c r="E308" s="462"/>
      <c r="F308" s="468"/>
    </row>
    <row r="309" spans="1:6" ht="15" customHeight="1">
      <c r="A309" s="445" t="s">
        <v>2</v>
      </c>
      <c r="B309" s="459" t="s">
        <v>1172</v>
      </c>
      <c r="C309" s="451"/>
      <c r="D309" s="451"/>
      <c r="E309" s="462"/>
      <c r="F309" s="468"/>
    </row>
    <row r="310" spans="1:6" ht="15" customHeight="1">
      <c r="A310" s="445"/>
      <c r="B310" s="459" t="s">
        <v>1173</v>
      </c>
      <c r="C310" s="451">
        <v>13</v>
      </c>
      <c r="D310" s="451" t="s">
        <v>5</v>
      </c>
      <c r="E310" s="501"/>
      <c r="F310" s="375"/>
    </row>
    <row r="311" spans="1:6" ht="15" customHeight="1">
      <c r="A311" s="445" t="s">
        <v>1</v>
      </c>
      <c r="B311" s="459" t="s">
        <v>1</v>
      </c>
      <c r="C311" s="451"/>
      <c r="D311" s="451"/>
      <c r="E311" s="462"/>
      <c r="F311" s="468"/>
    </row>
    <row r="312" spans="1:6" ht="15" customHeight="1">
      <c r="A312" s="454" t="s">
        <v>6</v>
      </c>
      <c r="B312" s="459" t="s">
        <v>1174</v>
      </c>
      <c r="C312" s="451"/>
      <c r="D312" s="451"/>
      <c r="E312" s="501"/>
      <c r="F312" s="375"/>
    </row>
    <row r="313" spans="1:6" ht="15" customHeight="1">
      <c r="A313" s="454"/>
      <c r="B313" s="459" t="s">
        <v>1175</v>
      </c>
      <c r="C313" s="451">
        <v>7</v>
      </c>
      <c r="D313" s="451" t="s">
        <v>5</v>
      </c>
      <c r="E313" s="501"/>
      <c r="F313" s="375"/>
    </row>
    <row r="314" spans="1:6" ht="15" customHeight="1">
      <c r="A314" s="454"/>
      <c r="B314" s="469"/>
      <c r="C314" s="451"/>
      <c r="D314" s="451"/>
      <c r="E314" s="501"/>
      <c r="F314" s="375"/>
    </row>
    <row r="315" spans="1:6" ht="15" customHeight="1">
      <c r="A315" s="454"/>
      <c r="B315" s="469" t="s">
        <v>1176</v>
      </c>
      <c r="C315" s="451"/>
      <c r="D315" s="451"/>
      <c r="E315" s="501"/>
      <c r="F315" s="375"/>
    </row>
    <row r="316" spans="1:6" ht="15" customHeight="1">
      <c r="A316" s="454"/>
      <c r="B316" s="459"/>
      <c r="C316" s="451"/>
      <c r="D316" s="451"/>
      <c r="E316" s="501"/>
      <c r="F316" s="375"/>
    </row>
    <row r="317" spans="1:6" ht="15" customHeight="1">
      <c r="A317" s="454" t="s">
        <v>7</v>
      </c>
      <c r="B317" s="459" t="s">
        <v>11</v>
      </c>
      <c r="C317" s="451"/>
      <c r="D317" s="451" t="s">
        <v>1</v>
      </c>
      <c r="E317" s="501"/>
      <c r="F317" s="375"/>
    </row>
    <row r="318" spans="1:6" ht="15" customHeight="1">
      <c r="A318" s="454"/>
      <c r="B318" s="459" t="s">
        <v>12</v>
      </c>
      <c r="C318" s="451"/>
      <c r="D318" s="451"/>
      <c r="E318" s="501"/>
      <c r="F318" s="375"/>
    </row>
    <row r="319" spans="1:6" ht="15" customHeight="1">
      <c r="A319" s="454"/>
      <c r="B319" s="459" t="s">
        <v>1177</v>
      </c>
      <c r="C319" s="451"/>
      <c r="D319" s="451"/>
      <c r="E319" s="501"/>
      <c r="F319" s="375"/>
    </row>
    <row r="320" spans="1:6" ht="15" customHeight="1">
      <c r="A320" s="454"/>
      <c r="B320" s="459" t="s">
        <v>1178</v>
      </c>
      <c r="C320" s="451">
        <v>6</v>
      </c>
      <c r="D320" s="451" t="s">
        <v>5</v>
      </c>
      <c r="E320" s="501"/>
      <c r="F320" s="375"/>
    </row>
    <row r="321" spans="1:6" ht="15" customHeight="1">
      <c r="A321" s="454"/>
      <c r="B321" s="459" t="s">
        <v>1</v>
      </c>
      <c r="C321" s="451"/>
      <c r="D321" s="451" t="s">
        <v>1</v>
      </c>
      <c r="E321" s="501"/>
      <c r="F321" s="375"/>
    </row>
    <row r="322" spans="1:6" ht="15" customHeight="1">
      <c r="A322" s="454"/>
      <c r="B322" s="469" t="s">
        <v>1179</v>
      </c>
      <c r="C322" s="451"/>
      <c r="D322" s="451"/>
      <c r="E322" s="501"/>
      <c r="F322" s="375"/>
    </row>
    <row r="323" spans="1:6" ht="15" customHeight="1">
      <c r="A323" s="454"/>
      <c r="B323" s="469"/>
      <c r="C323" s="451"/>
      <c r="D323" s="451"/>
      <c r="E323" s="501"/>
      <c r="F323" s="375"/>
    </row>
    <row r="324" spans="1:6" ht="15" customHeight="1">
      <c r="A324" s="454" t="s">
        <v>8</v>
      </c>
      <c r="B324" s="459" t="s">
        <v>1180</v>
      </c>
      <c r="C324" s="451">
        <v>12</v>
      </c>
      <c r="D324" s="451" t="s">
        <v>15</v>
      </c>
      <c r="E324" s="501"/>
      <c r="F324" s="375"/>
    </row>
    <row r="325" spans="1:6" ht="15" customHeight="1">
      <c r="A325" s="454"/>
      <c r="B325" s="459" t="s">
        <v>1</v>
      </c>
      <c r="C325" s="451"/>
      <c r="D325" s="451"/>
      <c r="E325" s="501"/>
      <c r="F325" s="375"/>
    </row>
    <row r="326" spans="1:6" ht="15" customHeight="1">
      <c r="A326" s="454" t="s">
        <v>10</v>
      </c>
      <c r="B326" s="459" t="s">
        <v>1181</v>
      </c>
      <c r="C326" s="451"/>
      <c r="D326" s="451"/>
      <c r="E326" s="501"/>
      <c r="F326" s="375"/>
    </row>
    <row r="327" spans="1:6" ht="15" customHeight="1">
      <c r="A327" s="454"/>
      <c r="B327" s="459" t="s">
        <v>1182</v>
      </c>
      <c r="C327" s="451">
        <v>12</v>
      </c>
      <c r="D327" s="451" t="s">
        <v>15</v>
      </c>
      <c r="E327" s="501"/>
      <c r="F327" s="375"/>
    </row>
    <row r="328" spans="1:6" ht="15" customHeight="1">
      <c r="A328" s="454"/>
      <c r="B328" s="459"/>
      <c r="C328" s="451"/>
      <c r="D328" s="451"/>
      <c r="E328" s="501"/>
      <c r="F328" s="375"/>
    </row>
    <row r="329" spans="1:6" ht="15" customHeight="1">
      <c r="A329" s="454"/>
      <c r="B329" s="469" t="s">
        <v>1183</v>
      </c>
      <c r="C329" s="451"/>
      <c r="D329" s="451"/>
      <c r="E329" s="501"/>
      <c r="F329" s="375"/>
    </row>
    <row r="330" spans="1:6" ht="15" customHeight="1">
      <c r="A330" s="454"/>
      <c r="B330" s="469"/>
      <c r="C330" s="451"/>
      <c r="D330" s="451"/>
      <c r="E330" s="501"/>
      <c r="F330" s="375"/>
    </row>
    <row r="331" spans="1:6" ht="15" customHeight="1">
      <c r="A331" s="454" t="s">
        <v>14</v>
      </c>
      <c r="B331" s="459" t="s">
        <v>1184</v>
      </c>
      <c r="C331" s="451"/>
      <c r="D331" s="451"/>
      <c r="E331" s="501"/>
      <c r="F331" s="375"/>
    </row>
    <row r="332" spans="1:6" ht="15" customHeight="1">
      <c r="A332" s="454"/>
      <c r="B332" s="459" t="s">
        <v>1185</v>
      </c>
      <c r="C332" s="451"/>
      <c r="D332" s="451"/>
      <c r="E332" s="501"/>
      <c r="F332" s="375"/>
    </row>
    <row r="333" spans="1:6" ht="15" customHeight="1">
      <c r="A333" s="454"/>
      <c r="B333" s="459" t="s">
        <v>1186</v>
      </c>
      <c r="C333" s="451">
        <v>12</v>
      </c>
      <c r="D333" s="451" t="s">
        <v>15</v>
      </c>
      <c r="E333" s="501"/>
      <c r="F333" s="375"/>
    </row>
    <row r="334" spans="1:6" ht="15" customHeight="1">
      <c r="A334" s="454"/>
      <c r="B334" s="459"/>
      <c r="C334" s="451"/>
      <c r="D334" s="451"/>
      <c r="E334" s="501"/>
      <c r="F334" s="375"/>
    </row>
    <row r="335" spans="1:6" ht="15" customHeight="1">
      <c r="A335" s="454"/>
      <c r="B335" s="469" t="s">
        <v>1187</v>
      </c>
      <c r="C335" s="451"/>
      <c r="D335" s="451"/>
      <c r="E335" s="501"/>
      <c r="F335" s="375"/>
    </row>
    <row r="336" spans="1:6" ht="15" customHeight="1">
      <c r="A336" s="454"/>
      <c r="B336" s="459"/>
      <c r="C336" s="451"/>
      <c r="D336" s="451"/>
      <c r="E336" s="501"/>
      <c r="F336" s="375"/>
    </row>
    <row r="337" spans="1:6" ht="15" customHeight="1">
      <c r="A337" s="454" t="s">
        <v>16</v>
      </c>
      <c r="B337" s="459" t="s">
        <v>1188</v>
      </c>
      <c r="C337" s="451"/>
      <c r="D337" s="451"/>
      <c r="E337" s="501"/>
      <c r="F337" s="375"/>
    </row>
    <row r="338" spans="1:6" ht="15" customHeight="1">
      <c r="A338" s="454"/>
      <c r="B338" s="459" t="s">
        <v>1189</v>
      </c>
      <c r="C338" s="451">
        <v>12</v>
      </c>
      <c r="D338" s="451" t="s">
        <v>15</v>
      </c>
      <c r="E338" s="501"/>
      <c r="F338" s="375"/>
    </row>
    <row r="339" spans="1:6" ht="15" customHeight="1">
      <c r="A339" s="454"/>
      <c r="B339" s="459"/>
      <c r="C339" s="451"/>
      <c r="D339" s="451"/>
      <c r="E339" s="501"/>
      <c r="F339" s="375"/>
    </row>
    <row r="340" spans="1:6" ht="15" customHeight="1">
      <c r="A340" s="454"/>
      <c r="B340" s="502" t="s">
        <v>1190</v>
      </c>
      <c r="C340" s="456"/>
      <c r="D340" s="503"/>
      <c r="E340" s="501"/>
      <c r="F340" s="375"/>
    </row>
    <row r="341" spans="1:6" ht="15" customHeight="1">
      <c r="A341" s="454"/>
      <c r="B341" s="462"/>
      <c r="C341" s="456"/>
      <c r="D341" s="503"/>
      <c r="E341" s="501"/>
      <c r="F341" s="375"/>
    </row>
    <row r="342" spans="1:6" ht="15" customHeight="1">
      <c r="A342" s="454"/>
      <c r="B342" s="502" t="s">
        <v>1191</v>
      </c>
      <c r="C342" s="456"/>
      <c r="D342" s="503"/>
      <c r="E342" s="501"/>
      <c r="F342" s="375"/>
    </row>
    <row r="343" spans="1:6" ht="15" customHeight="1">
      <c r="A343" s="454"/>
      <c r="B343" s="462" t="s">
        <v>1</v>
      </c>
      <c r="C343" s="456"/>
      <c r="D343" s="503"/>
      <c r="E343" s="501"/>
      <c r="F343" s="375"/>
    </row>
    <row r="344" spans="1:6" ht="15" customHeight="1">
      <c r="A344" s="454" t="s">
        <v>24</v>
      </c>
      <c r="B344" s="462" t="s">
        <v>23</v>
      </c>
      <c r="C344" s="456">
        <v>5</v>
      </c>
      <c r="D344" s="503" t="s">
        <v>5</v>
      </c>
      <c r="E344" s="501"/>
      <c r="F344" s="375"/>
    </row>
    <row r="345" spans="1:6" ht="15" customHeight="1">
      <c r="A345" s="454"/>
      <c r="B345" s="462"/>
      <c r="C345" s="456"/>
      <c r="D345" s="503"/>
      <c r="E345" s="501"/>
      <c r="F345" s="375"/>
    </row>
    <row r="346" spans="1:6" ht="15" customHeight="1">
      <c r="A346" s="454"/>
      <c r="B346" s="502" t="s">
        <v>1192</v>
      </c>
      <c r="C346" s="456"/>
      <c r="D346" s="503"/>
      <c r="E346" s="501"/>
      <c r="F346" s="375"/>
    </row>
    <row r="347" spans="1:6" ht="15" customHeight="1">
      <c r="A347" s="454"/>
      <c r="B347" s="502" t="s">
        <v>1193</v>
      </c>
      <c r="C347" s="456"/>
      <c r="D347" s="503"/>
      <c r="E347" s="501"/>
      <c r="F347" s="375"/>
    </row>
    <row r="348" spans="1:6" ht="15" customHeight="1">
      <c r="A348" s="454"/>
      <c r="B348" s="462" t="s">
        <v>1194</v>
      </c>
      <c r="C348" s="456"/>
      <c r="D348" s="503"/>
      <c r="E348" s="501"/>
      <c r="F348" s="375"/>
    </row>
    <row r="349" spans="1:6" ht="15" customHeight="1">
      <c r="A349" s="454" t="s">
        <v>31</v>
      </c>
      <c r="B349" s="462" t="s">
        <v>1195</v>
      </c>
      <c r="C349" s="456">
        <v>12</v>
      </c>
      <c r="D349" s="503" t="s">
        <v>15</v>
      </c>
      <c r="E349" s="501"/>
      <c r="F349" s="375"/>
    </row>
    <row r="350" spans="1:6" ht="15" customHeight="1">
      <c r="A350" s="454"/>
      <c r="B350" s="462"/>
      <c r="C350" s="456"/>
      <c r="D350" s="503"/>
      <c r="E350" s="501"/>
      <c r="F350" s="375"/>
    </row>
    <row r="351" spans="1:6" ht="15" customHeight="1">
      <c r="A351" s="454"/>
      <c r="B351" s="462"/>
      <c r="C351" s="456"/>
      <c r="D351" s="503"/>
      <c r="E351" s="501"/>
      <c r="F351" s="375"/>
    </row>
    <row r="352" spans="1:6" ht="15" customHeight="1">
      <c r="A352" s="454"/>
      <c r="B352" s="462"/>
      <c r="C352" s="456"/>
      <c r="D352" s="503"/>
      <c r="E352" s="501"/>
      <c r="F352" s="375"/>
    </row>
    <row r="353" spans="1:6" ht="15" customHeight="1">
      <c r="A353" s="504"/>
      <c r="B353" s="505"/>
      <c r="C353" s="451"/>
      <c r="D353" s="451"/>
      <c r="E353" s="506"/>
      <c r="F353" s="507"/>
    </row>
    <row r="354" spans="1:6" ht="15" customHeight="1">
      <c r="A354" s="508"/>
      <c r="B354" s="475"/>
      <c r="C354" s="509"/>
      <c r="D354" s="509"/>
      <c r="E354" s="510"/>
      <c r="F354" s="511"/>
    </row>
    <row r="355" spans="1:6" ht="15" customHeight="1">
      <c r="A355" s="512" t="s">
        <v>1</v>
      </c>
      <c r="B355" s="478" t="s">
        <v>17</v>
      </c>
      <c r="C355" s="493" t="s">
        <v>1</v>
      </c>
      <c r="D355" s="493"/>
      <c r="E355" s="513" t="s">
        <v>18</v>
      </c>
      <c r="F355" s="507"/>
    </row>
    <row r="356" spans="1:6" ht="15" customHeight="1">
      <c r="A356" s="514" t="s">
        <v>1</v>
      </c>
      <c r="B356" s="464" t="s">
        <v>1</v>
      </c>
      <c r="C356" s="451" t="s">
        <v>1</v>
      </c>
      <c r="D356" s="451"/>
      <c r="E356" s="515" t="s">
        <v>1</v>
      </c>
      <c r="F356" s="516"/>
    </row>
    <row r="357" spans="1:6" ht="15" customHeight="1" thickBot="1">
      <c r="A357" s="517" t="s">
        <v>1</v>
      </c>
      <c r="B357" s="518" t="s">
        <v>1196</v>
      </c>
      <c r="C357" s="340">
        <f>C298+0.1</f>
        <v>6.5999999999999979</v>
      </c>
      <c r="D357" s="519"/>
      <c r="E357" s="520"/>
      <c r="F357" s="521"/>
    </row>
    <row r="358" spans="1:6" ht="15" customHeight="1">
      <c r="A358" s="486"/>
      <c r="B358" s="444"/>
      <c r="C358" s="487"/>
      <c r="D358" s="487"/>
      <c r="E358" s="488"/>
      <c r="F358" s="489"/>
    </row>
    <row r="359" spans="1:6" ht="15" customHeight="1">
      <c r="A359" s="490"/>
      <c r="B359" s="446"/>
      <c r="C359" s="451"/>
      <c r="D359" s="451" t="s">
        <v>1</v>
      </c>
      <c r="E359" s="1011" t="s">
        <v>1168</v>
      </c>
      <c r="F359" s="1012"/>
    </row>
    <row r="360" spans="1:6" ht="15" customHeight="1">
      <c r="A360" s="492"/>
      <c r="B360" s="448"/>
      <c r="C360" s="493"/>
      <c r="D360" s="493"/>
      <c r="E360" s="1009"/>
      <c r="F360" s="1010"/>
    </row>
    <row r="361" spans="1:6" ht="15" customHeight="1">
      <c r="A361" s="449"/>
      <c r="B361" s="450"/>
      <c r="C361" s="451"/>
      <c r="D361" s="451"/>
      <c r="E361" s="506"/>
      <c r="F361" s="497"/>
    </row>
    <row r="362" spans="1:6" ht="15" customHeight="1">
      <c r="A362" s="454"/>
      <c r="B362" s="502" t="s">
        <v>1197</v>
      </c>
      <c r="C362" s="456"/>
      <c r="D362" s="503"/>
      <c r="E362" s="501"/>
      <c r="F362" s="375"/>
    </row>
    <row r="363" spans="1:6" ht="15" customHeight="1">
      <c r="A363" s="454"/>
      <c r="B363" s="502" t="s">
        <v>1</v>
      </c>
      <c r="C363" s="456"/>
      <c r="D363" s="503"/>
      <c r="E363" s="501"/>
      <c r="F363" s="375"/>
    </row>
    <row r="364" spans="1:6" ht="15" customHeight="1">
      <c r="A364" s="454" t="s">
        <v>2</v>
      </c>
      <c r="B364" s="462" t="s">
        <v>1198</v>
      </c>
      <c r="C364" s="456">
        <v>14</v>
      </c>
      <c r="D364" s="503" t="s">
        <v>25</v>
      </c>
      <c r="E364" s="501"/>
      <c r="F364" s="375"/>
    </row>
    <row r="365" spans="1:6" ht="15" customHeight="1">
      <c r="A365" s="454"/>
      <c r="B365" s="462"/>
      <c r="C365" s="456"/>
      <c r="D365" s="503"/>
      <c r="E365" s="501"/>
      <c r="F365" s="375"/>
    </row>
    <row r="366" spans="1:6" ht="15" customHeight="1">
      <c r="A366" s="454"/>
      <c r="B366" s="460" t="s">
        <v>1199</v>
      </c>
      <c r="C366" s="456"/>
      <c r="D366" s="503"/>
      <c r="E366" s="501"/>
      <c r="F366" s="375"/>
    </row>
    <row r="367" spans="1:6" ht="15" customHeight="1">
      <c r="A367" s="454"/>
      <c r="B367" s="462"/>
      <c r="C367" s="456"/>
      <c r="D367" s="503"/>
      <c r="E367" s="501"/>
      <c r="F367" s="375"/>
    </row>
    <row r="368" spans="1:6" ht="15" customHeight="1">
      <c r="A368" s="454" t="s">
        <v>6</v>
      </c>
      <c r="B368" s="462" t="s">
        <v>26</v>
      </c>
      <c r="C368" s="456"/>
      <c r="D368" s="503"/>
      <c r="E368" s="501"/>
      <c r="F368" s="375"/>
    </row>
    <row r="369" spans="1:6" ht="15" customHeight="1">
      <c r="A369" s="454"/>
      <c r="B369" s="462" t="s">
        <v>1200</v>
      </c>
      <c r="C369" s="456">
        <v>12</v>
      </c>
      <c r="D369" s="503" t="s">
        <v>15</v>
      </c>
      <c r="E369" s="501"/>
      <c r="F369" s="375"/>
    </row>
    <row r="370" spans="1:6" ht="15" customHeight="1">
      <c r="A370" s="454"/>
      <c r="B370" s="459"/>
      <c r="C370" s="451"/>
      <c r="D370" s="451"/>
      <c r="E370" s="501"/>
      <c r="F370" s="375"/>
    </row>
    <row r="371" spans="1:6" ht="15" customHeight="1">
      <c r="A371" s="454"/>
      <c r="B371" s="502" t="s">
        <v>1201</v>
      </c>
      <c r="C371" s="456"/>
      <c r="D371" s="503"/>
      <c r="E371" s="501"/>
      <c r="F371" s="375"/>
    </row>
    <row r="372" spans="1:6" ht="15" customHeight="1">
      <c r="A372" s="454"/>
      <c r="B372" s="462"/>
      <c r="C372" s="456"/>
      <c r="D372" s="503"/>
      <c r="E372" s="501"/>
      <c r="F372" s="375"/>
    </row>
    <row r="373" spans="1:6" ht="15" customHeight="1">
      <c r="A373" s="454"/>
      <c r="B373" s="522" t="s">
        <v>1202</v>
      </c>
      <c r="C373" s="456"/>
      <c r="D373" s="503"/>
      <c r="E373" s="501"/>
      <c r="F373" s="375"/>
    </row>
    <row r="374" spans="1:6" ht="15" customHeight="1">
      <c r="A374" s="454"/>
      <c r="B374" s="522" t="s">
        <v>1203</v>
      </c>
      <c r="C374" s="456"/>
      <c r="D374" s="503"/>
      <c r="E374" s="501"/>
      <c r="F374" s="375"/>
    </row>
    <row r="375" spans="1:6" ht="15" customHeight="1">
      <c r="A375" s="454"/>
      <c r="B375" s="522" t="s">
        <v>1204</v>
      </c>
      <c r="C375" s="456"/>
      <c r="D375" s="503"/>
      <c r="E375" s="501"/>
      <c r="F375" s="375"/>
    </row>
    <row r="376" spans="1:6" ht="15" customHeight="1">
      <c r="A376" s="454"/>
      <c r="B376" s="462"/>
      <c r="C376" s="456"/>
      <c r="D376" s="503"/>
      <c r="E376" s="501"/>
      <c r="F376" s="375"/>
    </row>
    <row r="377" spans="1:6" ht="15" customHeight="1">
      <c r="A377" s="454" t="s">
        <v>7</v>
      </c>
      <c r="B377" s="459" t="s">
        <v>1205</v>
      </c>
      <c r="C377" s="456"/>
      <c r="D377" s="503"/>
      <c r="E377" s="501"/>
      <c r="F377" s="375"/>
    </row>
    <row r="378" spans="1:6" ht="15" customHeight="1">
      <c r="A378" s="454"/>
      <c r="B378" s="459" t="s">
        <v>1206</v>
      </c>
      <c r="C378" s="456"/>
      <c r="D378" s="503"/>
      <c r="E378" s="501"/>
      <c r="F378" s="375"/>
    </row>
    <row r="379" spans="1:6" ht="15" customHeight="1">
      <c r="A379" s="454"/>
      <c r="B379" s="459" t="s">
        <v>1207</v>
      </c>
      <c r="C379" s="451">
        <v>20</v>
      </c>
      <c r="D379" s="503" t="s">
        <v>15</v>
      </c>
      <c r="E379" s="501"/>
      <c r="F379" s="375"/>
    </row>
    <row r="380" spans="1:6" ht="15" customHeight="1">
      <c r="A380" s="445"/>
      <c r="B380" s="459"/>
      <c r="C380" s="451"/>
      <c r="D380" s="503"/>
      <c r="E380" s="523"/>
      <c r="F380" s="375"/>
    </row>
    <row r="381" spans="1:6" ht="15" customHeight="1">
      <c r="A381" s="445"/>
      <c r="B381" s="524" t="s">
        <v>1208</v>
      </c>
      <c r="C381" s="456"/>
      <c r="D381" s="503"/>
      <c r="E381" s="523"/>
      <c r="F381" s="375"/>
    </row>
    <row r="382" spans="1:6" ht="15" customHeight="1">
      <c r="A382" s="445"/>
      <c r="B382" s="306"/>
      <c r="C382" s="456"/>
      <c r="D382" s="503"/>
      <c r="E382" s="523"/>
      <c r="F382" s="375"/>
    </row>
    <row r="383" spans="1:6" ht="15" customHeight="1">
      <c r="A383" s="454"/>
      <c r="B383" s="525" t="s">
        <v>1209</v>
      </c>
      <c r="C383" s="456"/>
      <c r="D383" s="503"/>
      <c r="E383" s="523"/>
      <c r="F383" s="375"/>
    </row>
    <row r="384" spans="1:6" ht="15" customHeight="1">
      <c r="A384" s="454"/>
      <c r="B384" s="526"/>
      <c r="C384" s="456"/>
      <c r="D384" s="503"/>
      <c r="E384" s="523"/>
      <c r="F384" s="375"/>
    </row>
    <row r="385" spans="1:6" ht="15" customHeight="1">
      <c r="A385" s="454" t="s">
        <v>8</v>
      </c>
      <c r="B385" s="526" t="s">
        <v>1210</v>
      </c>
      <c r="C385" s="527"/>
      <c r="D385" s="503"/>
      <c r="E385" s="523"/>
      <c r="F385" s="375"/>
    </row>
    <row r="386" spans="1:6" ht="15" customHeight="1">
      <c r="A386" s="454"/>
      <c r="B386" s="526" t="s">
        <v>1211</v>
      </c>
      <c r="C386" s="527"/>
      <c r="D386" s="503"/>
      <c r="E386" s="523"/>
      <c r="F386" s="375"/>
    </row>
    <row r="387" spans="1:6" ht="15" customHeight="1">
      <c r="A387" s="454"/>
      <c r="B387" s="526" t="s">
        <v>1212</v>
      </c>
      <c r="C387" s="527"/>
      <c r="D387" s="503"/>
      <c r="E387" s="523"/>
      <c r="F387" s="375"/>
    </row>
    <row r="388" spans="1:6" ht="15" customHeight="1">
      <c r="A388" s="454"/>
      <c r="B388" s="526" t="s">
        <v>1213</v>
      </c>
      <c r="C388" s="527"/>
      <c r="D388" s="503"/>
      <c r="E388" s="523"/>
      <c r="F388" s="375"/>
    </row>
    <row r="389" spans="1:6" ht="15" customHeight="1">
      <c r="A389" s="454"/>
      <c r="B389" s="526" t="s">
        <v>1214</v>
      </c>
      <c r="C389" s="456">
        <v>20</v>
      </c>
      <c r="D389" s="503" t="s">
        <v>15</v>
      </c>
      <c r="E389" s="523"/>
      <c r="F389" s="375"/>
    </row>
    <row r="390" spans="1:6" ht="15" customHeight="1">
      <c r="A390" s="454"/>
      <c r="B390" s="526" t="s">
        <v>1215</v>
      </c>
      <c r="C390" s="527"/>
      <c r="D390" s="503"/>
      <c r="E390" s="523"/>
      <c r="F390" s="375"/>
    </row>
    <row r="391" spans="1:6" ht="15" customHeight="1">
      <c r="A391" s="454"/>
      <c r="B391" s="528"/>
      <c r="C391" s="527"/>
      <c r="D391" s="503"/>
      <c r="E391" s="523"/>
      <c r="F391" s="375"/>
    </row>
    <row r="392" spans="1:6" ht="15" customHeight="1">
      <c r="A392" s="454"/>
      <c r="B392" s="462"/>
      <c r="C392" s="491"/>
      <c r="D392" s="503"/>
      <c r="E392" s="523"/>
      <c r="F392" s="375"/>
    </row>
    <row r="393" spans="1:6" ht="15" customHeight="1">
      <c r="A393" s="454"/>
      <c r="B393" s="460" t="s">
        <v>1216</v>
      </c>
      <c r="C393" s="491"/>
      <c r="D393" s="503"/>
      <c r="E393" s="457"/>
      <c r="F393" s="468"/>
    </row>
    <row r="394" spans="1:6" ht="15" customHeight="1">
      <c r="A394" s="454"/>
      <c r="B394" s="462"/>
      <c r="C394" s="491"/>
      <c r="D394" s="503"/>
      <c r="E394" s="464"/>
      <c r="F394" s="529"/>
    </row>
    <row r="395" spans="1:6" ht="15" customHeight="1">
      <c r="A395" s="454"/>
      <c r="B395" s="530" t="s">
        <v>1217</v>
      </c>
      <c r="C395" s="527"/>
      <c r="D395" s="503"/>
      <c r="E395" s="457"/>
      <c r="F395" s="468"/>
    </row>
    <row r="396" spans="1:6" ht="15" customHeight="1">
      <c r="A396" s="454"/>
      <c r="B396" s="530" t="s">
        <v>1218</v>
      </c>
      <c r="C396" s="527"/>
      <c r="D396" s="503"/>
      <c r="E396" s="457"/>
      <c r="F396" s="468"/>
    </row>
    <row r="397" spans="1:6" ht="15" customHeight="1">
      <c r="A397" s="454"/>
      <c r="B397" s="462"/>
      <c r="C397" s="491"/>
      <c r="D397" s="503"/>
      <c r="E397" s="457"/>
      <c r="F397" s="468"/>
    </row>
    <row r="398" spans="1:6" ht="15" customHeight="1">
      <c r="A398" s="454" t="s">
        <v>10</v>
      </c>
      <c r="B398" s="530" t="s">
        <v>1219</v>
      </c>
      <c r="C398" s="456">
        <v>2</v>
      </c>
      <c r="D398" s="503" t="s">
        <v>25</v>
      </c>
      <c r="E398" s="531"/>
      <c r="F398" s="375"/>
    </row>
    <row r="399" spans="1:6" ht="15" customHeight="1">
      <c r="A399" s="454"/>
      <c r="B399" s="457"/>
      <c r="C399" s="491"/>
      <c r="D399" s="503"/>
      <c r="E399" s="531"/>
      <c r="F399" s="468"/>
    </row>
    <row r="400" spans="1:6" ht="15" customHeight="1">
      <c r="A400" s="454" t="s">
        <v>14</v>
      </c>
      <c r="B400" s="457" t="s">
        <v>1220</v>
      </c>
      <c r="C400" s="456">
        <v>16</v>
      </c>
      <c r="D400" s="503" t="s">
        <v>25</v>
      </c>
      <c r="E400" s="531"/>
      <c r="F400" s="375"/>
    </row>
    <row r="401" spans="1:6" ht="15" customHeight="1">
      <c r="A401" s="454"/>
      <c r="B401" s="530"/>
      <c r="C401" s="491"/>
      <c r="D401" s="503"/>
      <c r="E401" s="531"/>
      <c r="F401" s="468"/>
    </row>
    <row r="402" spans="1:6" ht="15" customHeight="1">
      <c r="A402" s="445"/>
      <c r="B402" s="532"/>
      <c r="C402" s="533"/>
      <c r="D402" s="534"/>
      <c r="E402" s="531"/>
      <c r="F402" s="468"/>
    </row>
    <row r="403" spans="1:6" ht="15" customHeight="1">
      <c r="A403" s="445"/>
      <c r="B403" s="532"/>
      <c r="C403" s="533"/>
      <c r="D403" s="534"/>
      <c r="E403" s="531"/>
      <c r="F403" s="468"/>
    </row>
    <row r="404" spans="1:6" ht="15" customHeight="1">
      <c r="A404" s="445"/>
      <c r="B404" s="532"/>
      <c r="C404" s="533"/>
      <c r="D404" s="534"/>
      <c r="E404" s="531"/>
      <c r="F404" s="468"/>
    </row>
    <row r="405" spans="1:6" ht="15" customHeight="1">
      <c r="A405" s="445"/>
      <c r="B405" s="532"/>
      <c r="C405" s="533"/>
      <c r="D405" s="534"/>
      <c r="E405" s="531"/>
      <c r="F405" s="468"/>
    </row>
    <row r="406" spans="1:6" ht="15" customHeight="1">
      <c r="A406" s="445"/>
      <c r="B406" s="532"/>
      <c r="C406" s="533"/>
      <c r="D406" s="534"/>
      <c r="E406" s="531"/>
      <c r="F406" s="468"/>
    </row>
    <row r="407" spans="1:6" ht="15" customHeight="1">
      <c r="A407" s="445"/>
      <c r="B407" s="532"/>
      <c r="C407" s="533"/>
      <c r="D407" s="534"/>
      <c r="E407" s="531"/>
      <c r="F407" s="468"/>
    </row>
    <row r="408" spans="1:6" ht="15" customHeight="1">
      <c r="A408" s="445"/>
      <c r="B408" s="532"/>
      <c r="C408" s="533"/>
      <c r="D408" s="534"/>
      <c r="E408" s="531"/>
      <c r="F408" s="468"/>
    </row>
    <row r="409" spans="1:6" ht="15" customHeight="1">
      <c r="A409" s="445"/>
      <c r="B409" s="532"/>
      <c r="C409" s="533"/>
      <c r="D409" s="534"/>
      <c r="E409" s="531"/>
      <c r="F409" s="468"/>
    </row>
    <row r="410" spans="1:6" ht="15" customHeight="1">
      <c r="A410" s="445"/>
      <c r="B410" s="532"/>
      <c r="C410" s="533"/>
      <c r="D410" s="534"/>
      <c r="E410" s="457"/>
      <c r="F410" s="468"/>
    </row>
    <row r="411" spans="1:6" ht="15" customHeight="1">
      <c r="A411" s="445"/>
      <c r="B411" s="532"/>
      <c r="C411" s="533"/>
      <c r="D411" s="534"/>
      <c r="E411" s="457"/>
      <c r="F411" s="468"/>
    </row>
    <row r="412" spans="1:6" ht="15" customHeight="1">
      <c r="A412" s="504"/>
      <c r="B412" s="459" t="s">
        <v>1</v>
      </c>
      <c r="C412" s="451"/>
      <c r="D412" s="451"/>
      <c r="E412" s="506"/>
      <c r="F412" s="507"/>
    </row>
    <row r="413" spans="1:6" ht="15" customHeight="1">
      <c r="A413" s="508"/>
      <c r="B413" s="475"/>
      <c r="C413" s="509"/>
      <c r="D413" s="509"/>
      <c r="E413" s="510"/>
      <c r="F413" s="511"/>
    </row>
    <row r="414" spans="1:6" ht="15" customHeight="1">
      <c r="A414" s="512" t="s">
        <v>1</v>
      </c>
      <c r="B414" s="478" t="s">
        <v>17</v>
      </c>
      <c r="C414" s="493" t="s">
        <v>1</v>
      </c>
      <c r="D414" s="493"/>
      <c r="E414" s="513" t="s">
        <v>18</v>
      </c>
      <c r="F414" s="507"/>
    </row>
    <row r="415" spans="1:6" ht="15" customHeight="1">
      <c r="A415" s="514" t="s">
        <v>1</v>
      </c>
      <c r="B415" s="464" t="s">
        <v>1</v>
      </c>
      <c r="C415" s="451" t="s">
        <v>1</v>
      </c>
      <c r="D415" s="451"/>
      <c r="E415" s="515" t="s">
        <v>1</v>
      </c>
      <c r="F415" s="516"/>
    </row>
    <row r="416" spans="1:6" ht="15" customHeight="1" thickBot="1">
      <c r="A416" s="517" t="s">
        <v>1</v>
      </c>
      <c r="B416" s="518" t="s">
        <v>1196</v>
      </c>
      <c r="C416" s="340">
        <f>C357+0.1</f>
        <v>6.6999999999999975</v>
      </c>
      <c r="D416" s="519"/>
      <c r="E416" s="520"/>
      <c r="F416" s="521"/>
    </row>
    <row r="417" spans="1:6" ht="15" customHeight="1">
      <c r="A417" s="486"/>
      <c r="B417" s="444"/>
      <c r="C417" s="487"/>
      <c r="D417" s="487"/>
      <c r="E417" s="488"/>
      <c r="F417" s="489"/>
    </row>
    <row r="418" spans="1:6" ht="15" customHeight="1">
      <c r="A418" s="490"/>
      <c r="B418" s="446"/>
      <c r="C418" s="451"/>
      <c r="D418" s="451" t="s">
        <v>1</v>
      </c>
      <c r="E418" s="1011" t="s">
        <v>1168</v>
      </c>
      <c r="F418" s="1012"/>
    </row>
    <row r="419" spans="1:6" ht="15" customHeight="1">
      <c r="A419" s="492"/>
      <c r="B419" s="448"/>
      <c r="C419" s="493"/>
      <c r="D419" s="493"/>
      <c r="E419" s="1009"/>
      <c r="F419" s="1010"/>
    </row>
    <row r="420" spans="1:6" ht="10.5" customHeight="1">
      <c r="A420" s="449"/>
      <c r="B420" s="450"/>
      <c r="C420" s="451"/>
      <c r="D420" s="451"/>
      <c r="E420" s="496"/>
      <c r="F420" s="497"/>
    </row>
    <row r="421" spans="1:6" ht="15" customHeight="1">
      <c r="A421" s="454"/>
      <c r="B421" s="460" t="s">
        <v>1221</v>
      </c>
      <c r="C421" s="456"/>
      <c r="D421" s="503"/>
      <c r="E421" s="531"/>
      <c r="F421" s="468"/>
    </row>
    <row r="422" spans="1:6" ht="15" customHeight="1">
      <c r="A422" s="454"/>
      <c r="B422" s="462"/>
      <c r="C422" s="456"/>
      <c r="D422" s="503"/>
      <c r="E422" s="531"/>
      <c r="F422" s="468"/>
    </row>
    <row r="423" spans="1:6" ht="15" customHeight="1">
      <c r="A423" s="454"/>
      <c r="B423" s="460" t="s">
        <v>1222</v>
      </c>
      <c r="C423" s="456"/>
      <c r="D423" s="503"/>
      <c r="E423" s="531"/>
      <c r="F423" s="468"/>
    </row>
    <row r="424" spans="1:6" ht="15" customHeight="1">
      <c r="A424" s="454"/>
      <c r="B424" s="462"/>
      <c r="C424" s="456"/>
      <c r="D424" s="503"/>
      <c r="E424" s="531"/>
      <c r="F424" s="468"/>
    </row>
    <row r="425" spans="1:6" ht="15" customHeight="1">
      <c r="A425" s="454"/>
      <c r="B425" s="460" t="s">
        <v>1223</v>
      </c>
      <c r="C425" s="456"/>
      <c r="D425" s="503"/>
      <c r="E425" s="531"/>
      <c r="F425" s="468"/>
    </row>
    <row r="426" spans="1:6" ht="15" customHeight="1">
      <c r="A426" s="454"/>
      <c r="B426" s="462"/>
      <c r="C426" s="456"/>
      <c r="D426" s="503"/>
      <c r="E426" s="531"/>
      <c r="F426" s="468"/>
    </row>
    <row r="427" spans="1:6" ht="15" customHeight="1">
      <c r="A427" s="454"/>
      <c r="B427" s="462" t="s">
        <v>1224</v>
      </c>
      <c r="C427" s="456"/>
      <c r="D427" s="503"/>
      <c r="E427" s="531"/>
      <c r="F427" s="468"/>
    </row>
    <row r="428" spans="1:6" ht="15" customHeight="1">
      <c r="A428" s="454"/>
      <c r="B428" s="462" t="s">
        <v>1225</v>
      </c>
      <c r="C428" s="456"/>
      <c r="D428" s="503"/>
      <c r="E428" s="531"/>
      <c r="F428" s="468"/>
    </row>
    <row r="429" spans="1:6" ht="15" customHeight="1">
      <c r="A429" s="454"/>
      <c r="B429" s="462" t="s">
        <v>1226</v>
      </c>
      <c r="C429" s="456"/>
      <c r="D429" s="503"/>
      <c r="E429" s="531"/>
      <c r="F429" s="468"/>
    </row>
    <row r="430" spans="1:6" ht="15" customHeight="1">
      <c r="A430" s="454"/>
      <c r="B430" s="462"/>
      <c r="C430" s="456"/>
      <c r="D430" s="503"/>
      <c r="E430" s="531"/>
      <c r="F430" s="468"/>
    </row>
    <row r="431" spans="1:6" ht="15" customHeight="1">
      <c r="A431" s="454" t="s">
        <v>2</v>
      </c>
      <c r="B431" s="462" t="s">
        <v>1227</v>
      </c>
      <c r="C431" s="456">
        <v>24</v>
      </c>
      <c r="D431" s="503" t="s">
        <v>25</v>
      </c>
      <c r="E431" s="531"/>
      <c r="F431" s="375"/>
    </row>
    <row r="432" spans="1:6" ht="15" customHeight="1">
      <c r="A432" s="454"/>
      <c r="B432" s="462"/>
      <c r="C432" s="456"/>
      <c r="D432" s="503"/>
      <c r="E432" s="531"/>
      <c r="F432" s="468"/>
    </row>
    <row r="433" spans="1:6" ht="15" customHeight="1">
      <c r="A433" s="454" t="s">
        <v>6</v>
      </c>
      <c r="B433" s="462" t="s">
        <v>1228</v>
      </c>
      <c r="C433" s="456">
        <v>2</v>
      </c>
      <c r="D433" s="503" t="s">
        <v>25</v>
      </c>
      <c r="E433" s="531"/>
      <c r="F433" s="375"/>
    </row>
    <row r="434" spans="1:6" ht="15" customHeight="1">
      <c r="A434" s="454"/>
      <c r="B434" s="459"/>
      <c r="C434" s="451"/>
      <c r="D434" s="503"/>
      <c r="E434" s="531"/>
      <c r="F434" s="468"/>
    </row>
    <row r="435" spans="1:6" ht="15" customHeight="1">
      <c r="A435" s="454" t="s">
        <v>7</v>
      </c>
      <c r="B435" s="459" t="s">
        <v>1229</v>
      </c>
      <c r="C435" s="451">
        <v>21</v>
      </c>
      <c r="D435" s="503" t="s">
        <v>25</v>
      </c>
      <c r="E435" s="531"/>
      <c r="F435" s="375"/>
    </row>
    <row r="436" spans="1:6" ht="15" customHeight="1">
      <c r="A436" s="454"/>
      <c r="B436" s="459"/>
      <c r="C436" s="451"/>
      <c r="D436" s="503"/>
      <c r="E436" s="531"/>
      <c r="F436" s="468"/>
    </row>
    <row r="437" spans="1:6" ht="15" customHeight="1">
      <c r="A437" s="454" t="s">
        <v>8</v>
      </c>
      <c r="B437" s="535" t="s">
        <v>1230</v>
      </c>
      <c r="C437" s="451">
        <v>65</v>
      </c>
      <c r="D437" s="503" t="s">
        <v>25</v>
      </c>
      <c r="E437" s="531"/>
      <c r="F437" s="375"/>
    </row>
    <row r="438" spans="1:6" ht="15" customHeight="1">
      <c r="A438" s="454"/>
      <c r="B438" s="535"/>
      <c r="C438" s="451"/>
      <c r="D438" s="503"/>
      <c r="E438" s="531"/>
      <c r="F438" s="468"/>
    </row>
    <row r="439" spans="1:6" ht="15" customHeight="1">
      <c r="A439" s="454" t="s">
        <v>10</v>
      </c>
      <c r="B439" s="459" t="s">
        <v>1231</v>
      </c>
      <c r="C439" s="456">
        <v>25</v>
      </c>
      <c r="D439" s="503" t="s">
        <v>25</v>
      </c>
      <c r="E439" s="531"/>
      <c r="F439" s="375"/>
    </row>
    <row r="440" spans="1:6" ht="15" customHeight="1">
      <c r="A440" s="454"/>
      <c r="B440" s="459"/>
      <c r="C440" s="451"/>
      <c r="D440" s="503"/>
      <c r="E440" s="531"/>
      <c r="F440" s="468"/>
    </row>
    <row r="441" spans="1:6" ht="15" customHeight="1">
      <c r="A441" s="454" t="s">
        <v>14</v>
      </c>
      <c r="B441" s="462" t="s">
        <v>1232</v>
      </c>
      <c r="C441" s="456"/>
      <c r="D441" s="503"/>
      <c r="E441" s="531"/>
      <c r="F441" s="468"/>
    </row>
    <row r="442" spans="1:6" ht="15" customHeight="1">
      <c r="A442" s="454"/>
      <c r="B442" s="462" t="s">
        <v>1233</v>
      </c>
      <c r="C442" s="456">
        <v>12</v>
      </c>
      <c r="D442" s="503" t="s">
        <v>32</v>
      </c>
      <c r="E442" s="531"/>
      <c r="F442" s="375"/>
    </row>
    <row r="443" spans="1:6" ht="15" customHeight="1">
      <c r="A443" s="454"/>
      <c r="B443" s="462"/>
      <c r="C443" s="456"/>
      <c r="D443" s="503"/>
      <c r="E443" s="531"/>
      <c r="F443" s="468"/>
    </row>
    <row r="444" spans="1:6" ht="15" customHeight="1">
      <c r="A444" s="454"/>
      <c r="B444" s="536" t="s">
        <v>1234</v>
      </c>
      <c r="C444" s="456"/>
      <c r="D444" s="503"/>
      <c r="E444" s="531"/>
      <c r="F444" s="468"/>
    </row>
    <row r="445" spans="1:6" ht="15" customHeight="1">
      <c r="A445" s="454"/>
      <c r="B445" s="536" t="s">
        <v>1235</v>
      </c>
      <c r="C445" s="456"/>
      <c r="D445" s="503"/>
      <c r="E445" s="531"/>
      <c r="F445" s="468"/>
    </row>
    <row r="446" spans="1:6" ht="15" customHeight="1">
      <c r="A446" s="454"/>
      <c r="B446" s="462"/>
      <c r="C446" s="456"/>
      <c r="D446" s="503"/>
      <c r="E446" s="531"/>
      <c r="F446" s="468"/>
    </row>
    <row r="447" spans="1:6" ht="15" customHeight="1">
      <c r="A447" s="454" t="s">
        <v>16</v>
      </c>
      <c r="B447" s="462" t="s">
        <v>1236</v>
      </c>
      <c r="C447" s="456">
        <v>20</v>
      </c>
      <c r="D447" s="503" t="s">
        <v>25</v>
      </c>
      <c r="E447" s="531"/>
      <c r="F447" s="375"/>
    </row>
    <row r="448" spans="1:6" ht="15" customHeight="1">
      <c r="A448" s="454"/>
      <c r="B448" s="462"/>
      <c r="C448" s="456"/>
      <c r="D448" s="503"/>
      <c r="E448" s="531"/>
      <c r="F448" s="468"/>
    </row>
    <row r="449" spans="1:6" ht="15" customHeight="1">
      <c r="A449" s="454"/>
      <c r="B449" s="460" t="s">
        <v>1237</v>
      </c>
      <c r="C449" s="456"/>
      <c r="D449" s="503"/>
      <c r="E449" s="531"/>
      <c r="F449" s="468"/>
    </row>
    <row r="450" spans="1:6" ht="11.25" customHeight="1">
      <c r="A450" s="454"/>
      <c r="B450" s="462"/>
      <c r="C450" s="456"/>
      <c r="D450" s="503"/>
      <c r="E450" s="531"/>
      <c r="F450" s="468"/>
    </row>
    <row r="451" spans="1:6" ht="15" customHeight="1">
      <c r="A451" s="454"/>
      <c r="B451" s="498" t="s">
        <v>1238</v>
      </c>
      <c r="C451" s="451"/>
      <c r="D451" s="503"/>
      <c r="E451" s="531"/>
      <c r="F451" s="468"/>
    </row>
    <row r="452" spans="1:6" ht="15" customHeight="1">
      <c r="A452" s="454"/>
      <c r="B452" s="498" t="s">
        <v>1239</v>
      </c>
      <c r="C452" s="451"/>
      <c r="D452" s="503"/>
      <c r="E452" s="531"/>
      <c r="F452" s="468"/>
    </row>
    <row r="453" spans="1:6" ht="15" customHeight="1">
      <c r="A453" s="454"/>
      <c r="B453" s="498" t="s">
        <v>1240</v>
      </c>
      <c r="C453" s="451"/>
      <c r="D453" s="503"/>
      <c r="E453" s="531"/>
      <c r="F453" s="468"/>
    </row>
    <row r="454" spans="1:6" ht="15" customHeight="1">
      <c r="A454" s="454"/>
      <c r="B454" s="532"/>
      <c r="C454" s="451"/>
      <c r="D454" s="503"/>
      <c r="E454" s="531"/>
      <c r="F454" s="468"/>
    </row>
    <row r="455" spans="1:6" ht="15" customHeight="1">
      <c r="A455" s="445" t="s">
        <v>24</v>
      </c>
      <c r="B455" s="532" t="s">
        <v>1241</v>
      </c>
      <c r="C455" s="527">
        <v>19</v>
      </c>
      <c r="D455" s="534" t="s">
        <v>25</v>
      </c>
      <c r="E455" s="531"/>
      <c r="F455" s="375"/>
    </row>
    <row r="456" spans="1:6" ht="15" customHeight="1">
      <c r="A456" s="445"/>
      <c r="B456" s="537"/>
      <c r="C456" s="527"/>
      <c r="D456" s="534"/>
      <c r="E456" s="531"/>
      <c r="F456" s="375"/>
    </row>
    <row r="457" spans="1:6" ht="15" customHeight="1">
      <c r="A457" s="445"/>
      <c r="B457" s="538" t="s">
        <v>33</v>
      </c>
      <c r="C457" s="456"/>
      <c r="D457" s="503"/>
      <c r="E457" s="457"/>
      <c r="F457" s="468"/>
    </row>
    <row r="458" spans="1:6" ht="15" customHeight="1">
      <c r="A458" s="445"/>
      <c r="B458" s="538"/>
      <c r="C458" s="456"/>
      <c r="D458" s="503"/>
      <c r="E458" s="457"/>
      <c r="F458" s="468"/>
    </row>
    <row r="459" spans="1:6" ht="15" customHeight="1">
      <c r="A459" s="445"/>
      <c r="B459" s="460" t="s">
        <v>1242</v>
      </c>
      <c r="C459" s="456"/>
      <c r="D459" s="503"/>
      <c r="E459" s="457"/>
      <c r="F459" s="468"/>
    </row>
    <row r="460" spans="1:6" ht="15" customHeight="1">
      <c r="A460" s="445"/>
      <c r="B460" s="462"/>
      <c r="C460" s="456"/>
      <c r="D460" s="503"/>
      <c r="E460" s="457"/>
      <c r="F460" s="468"/>
    </row>
    <row r="461" spans="1:6" ht="15" customHeight="1">
      <c r="A461" s="445" t="s">
        <v>31</v>
      </c>
      <c r="B461" s="462" t="s">
        <v>1243</v>
      </c>
      <c r="C461" s="456"/>
      <c r="D461" s="503"/>
      <c r="E461" s="457"/>
      <c r="F461" s="468"/>
    </row>
    <row r="462" spans="1:6" ht="15" customHeight="1">
      <c r="A462" s="445"/>
      <c r="B462" s="462" t="s">
        <v>1244</v>
      </c>
      <c r="C462" s="456">
        <v>3</v>
      </c>
      <c r="D462" s="503" t="s">
        <v>25</v>
      </c>
      <c r="E462" s="531"/>
      <c r="F462" s="375"/>
    </row>
    <row r="463" spans="1:6" ht="15" customHeight="1">
      <c r="A463" s="445"/>
      <c r="B463" s="462"/>
      <c r="C463" s="456"/>
      <c r="D463" s="503"/>
      <c r="E463" s="531"/>
      <c r="F463" s="468"/>
    </row>
    <row r="464" spans="1:6" ht="15" customHeight="1">
      <c r="A464" s="445"/>
      <c r="B464" s="460" t="s">
        <v>1245</v>
      </c>
      <c r="C464" s="456"/>
      <c r="D464" s="503"/>
      <c r="E464" s="531"/>
      <c r="F464" s="468"/>
    </row>
    <row r="465" spans="1:6" ht="15" customHeight="1">
      <c r="A465" s="445"/>
      <c r="B465" s="460" t="s">
        <v>1246</v>
      </c>
      <c r="C465" s="456"/>
      <c r="D465" s="503"/>
      <c r="E465" s="531"/>
      <c r="F465" s="468"/>
    </row>
    <row r="466" spans="1:6" ht="15" customHeight="1">
      <c r="A466" s="445"/>
      <c r="B466" s="460"/>
      <c r="C466" s="456"/>
      <c r="D466" s="503"/>
      <c r="E466" s="531"/>
      <c r="F466" s="468"/>
    </row>
    <row r="467" spans="1:6" ht="15" customHeight="1">
      <c r="A467" s="445" t="s">
        <v>34</v>
      </c>
      <c r="B467" s="462" t="s">
        <v>1247</v>
      </c>
      <c r="C467" s="456">
        <v>2</v>
      </c>
      <c r="D467" s="503" t="s">
        <v>5</v>
      </c>
      <c r="E467" s="531"/>
      <c r="F467" s="375"/>
    </row>
    <row r="468" spans="1:6" ht="15" customHeight="1">
      <c r="A468" s="445"/>
      <c r="B468" s="462"/>
      <c r="C468" s="456"/>
      <c r="D468" s="503"/>
      <c r="E468" s="531"/>
      <c r="F468" s="375"/>
    </row>
    <row r="469" spans="1:6" ht="15" customHeight="1">
      <c r="A469" s="454"/>
      <c r="B469" s="538" t="s">
        <v>1248</v>
      </c>
      <c r="C469" s="456"/>
      <c r="D469" s="503"/>
      <c r="E469" s="531"/>
      <c r="F469" s="468"/>
    </row>
    <row r="470" spans="1:6" ht="9" customHeight="1">
      <c r="A470" s="454"/>
      <c r="B470" s="537"/>
      <c r="C470" s="456"/>
      <c r="D470" s="503"/>
      <c r="E470" s="531"/>
      <c r="F470" s="468"/>
    </row>
    <row r="471" spans="1:6" ht="15" customHeight="1">
      <c r="A471" s="454" t="s">
        <v>35</v>
      </c>
      <c r="B471" s="457" t="s">
        <v>1249</v>
      </c>
      <c r="C471" s="456">
        <v>13</v>
      </c>
      <c r="D471" s="503" t="s">
        <v>15</v>
      </c>
      <c r="E471" s="531"/>
      <c r="F471" s="375"/>
    </row>
    <row r="472" spans="1:6" ht="15" customHeight="1">
      <c r="A472" s="504"/>
      <c r="B472" s="459" t="s">
        <v>1</v>
      </c>
      <c r="C472" s="451"/>
      <c r="D472" s="451"/>
      <c r="E472" s="506"/>
      <c r="F472" s="507"/>
    </row>
    <row r="473" spans="1:6" ht="15" customHeight="1">
      <c r="A473" s="508"/>
      <c r="B473" s="475"/>
      <c r="C473" s="509"/>
      <c r="D473" s="509"/>
      <c r="E473" s="510"/>
      <c r="F473" s="511"/>
    </row>
    <row r="474" spans="1:6" ht="15" customHeight="1">
      <c r="A474" s="512" t="s">
        <v>1</v>
      </c>
      <c r="B474" s="478" t="s">
        <v>17</v>
      </c>
      <c r="C474" s="539"/>
      <c r="D474" s="493"/>
      <c r="E474" s="513" t="s">
        <v>18</v>
      </c>
      <c r="F474" s="507"/>
    </row>
    <row r="475" spans="1:6" ht="15" customHeight="1">
      <c r="A475" s="514" t="s">
        <v>1</v>
      </c>
      <c r="B475" s="464" t="s">
        <v>1</v>
      </c>
      <c r="C475" s="451" t="s">
        <v>1</v>
      </c>
      <c r="D475" s="451"/>
      <c r="E475" s="515" t="s">
        <v>1</v>
      </c>
      <c r="F475" s="516"/>
    </row>
    <row r="476" spans="1:6" ht="15" customHeight="1" thickBot="1">
      <c r="A476" s="517" t="s">
        <v>1</v>
      </c>
      <c r="B476" s="518" t="s">
        <v>1196</v>
      </c>
      <c r="C476" s="340">
        <f>C416+0.1</f>
        <v>6.7999999999999972</v>
      </c>
      <c r="D476" s="519"/>
      <c r="E476" s="520"/>
      <c r="F476" s="521"/>
    </row>
    <row r="477" spans="1:6" ht="15" customHeight="1">
      <c r="A477" s="486"/>
      <c r="B477" s="444"/>
      <c r="C477" s="487"/>
      <c r="D477" s="487"/>
      <c r="E477" s="488"/>
      <c r="F477" s="489"/>
    </row>
    <row r="478" spans="1:6" ht="15" customHeight="1">
      <c r="A478" s="490"/>
      <c r="B478" s="446"/>
      <c r="C478" s="451"/>
      <c r="D478" s="451" t="s">
        <v>1</v>
      </c>
      <c r="E478" s="1011" t="s">
        <v>1168</v>
      </c>
      <c r="F478" s="1012"/>
    </row>
    <row r="479" spans="1:6" ht="15" customHeight="1">
      <c r="A479" s="492"/>
      <c r="B479" s="448"/>
      <c r="C479" s="493"/>
      <c r="D479" s="493"/>
      <c r="E479" s="1009"/>
      <c r="F479" s="1010"/>
    </row>
    <row r="480" spans="1:6" ht="10.5" customHeight="1">
      <c r="A480" s="449"/>
      <c r="B480" s="450"/>
      <c r="C480" s="451"/>
      <c r="D480" s="451"/>
      <c r="E480" s="506"/>
      <c r="F480" s="497"/>
    </row>
    <row r="481" spans="1:6" ht="15" customHeight="1">
      <c r="A481" s="454"/>
      <c r="B481" s="460" t="s">
        <v>1250</v>
      </c>
      <c r="C481" s="456"/>
      <c r="D481" s="503"/>
      <c r="E481" s="531"/>
      <c r="F481" s="468"/>
    </row>
    <row r="482" spans="1:6" ht="15" customHeight="1">
      <c r="A482" s="454"/>
      <c r="B482" s="462"/>
      <c r="C482" s="456"/>
      <c r="D482" s="503"/>
      <c r="E482" s="531"/>
      <c r="F482" s="468"/>
    </row>
    <row r="483" spans="1:6" ht="15" customHeight="1">
      <c r="A483" s="454" t="s">
        <v>2</v>
      </c>
      <c r="B483" s="462" t="s">
        <v>1251</v>
      </c>
      <c r="C483" s="456">
        <v>45</v>
      </c>
      <c r="D483" s="503" t="s">
        <v>1252</v>
      </c>
      <c r="E483" s="531"/>
      <c r="F483" s="375"/>
    </row>
    <row r="484" spans="1:6" ht="15" customHeight="1">
      <c r="A484" s="454"/>
      <c r="B484" s="462"/>
      <c r="C484" s="456"/>
      <c r="D484" s="503"/>
      <c r="E484" s="531"/>
      <c r="F484" s="468"/>
    </row>
    <row r="485" spans="1:6" ht="15" customHeight="1">
      <c r="A485" s="454" t="s">
        <v>6</v>
      </c>
      <c r="B485" s="462" t="s">
        <v>1253</v>
      </c>
      <c r="C485" s="456"/>
      <c r="D485" s="503"/>
      <c r="E485" s="531"/>
      <c r="F485" s="468"/>
    </row>
    <row r="486" spans="1:6" ht="15" customHeight="1">
      <c r="A486" s="454"/>
      <c r="B486" s="462" t="s">
        <v>1254</v>
      </c>
      <c r="C486" s="456">
        <v>110</v>
      </c>
      <c r="D486" s="503" t="s">
        <v>1252</v>
      </c>
      <c r="E486" s="531"/>
      <c r="F486" s="375"/>
    </row>
    <row r="487" spans="1:6" ht="15" customHeight="1">
      <c r="A487" s="454"/>
      <c r="B487" s="462"/>
      <c r="C487" s="456"/>
      <c r="D487" s="503"/>
      <c r="E487" s="531"/>
      <c r="F487" s="468"/>
    </row>
    <row r="488" spans="1:6" ht="15" customHeight="1">
      <c r="A488" s="454"/>
      <c r="B488" s="522" t="s">
        <v>1202</v>
      </c>
      <c r="C488" s="540"/>
      <c r="D488" s="541"/>
      <c r="E488" s="531"/>
      <c r="F488" s="468"/>
    </row>
    <row r="489" spans="1:6" ht="15" customHeight="1">
      <c r="A489" s="454"/>
      <c r="B489" s="522" t="s">
        <v>1203</v>
      </c>
      <c r="C489" s="540"/>
      <c r="D489" s="542"/>
      <c r="E489" s="531"/>
      <c r="F489" s="468"/>
    </row>
    <row r="490" spans="1:6" ht="15" customHeight="1">
      <c r="A490" s="454"/>
      <c r="B490" s="522" t="s">
        <v>1204</v>
      </c>
      <c r="C490" s="540"/>
      <c r="D490" s="541"/>
      <c r="E490" s="531"/>
      <c r="F490" s="468"/>
    </row>
    <row r="491" spans="1:6" ht="15" customHeight="1">
      <c r="A491" s="454"/>
      <c r="B491" s="462"/>
      <c r="C491" s="540"/>
      <c r="D491" s="541"/>
      <c r="E491" s="531"/>
      <c r="F491" s="468"/>
    </row>
    <row r="492" spans="1:6" ht="15" customHeight="1">
      <c r="A492" s="454" t="s">
        <v>7</v>
      </c>
      <c r="B492" s="459" t="s">
        <v>1205</v>
      </c>
      <c r="C492" s="527"/>
      <c r="D492" s="534"/>
      <c r="E492" s="531"/>
      <c r="F492" s="468"/>
    </row>
    <row r="493" spans="1:6" ht="15" customHeight="1">
      <c r="A493" s="454"/>
      <c r="B493" s="459" t="s">
        <v>1206</v>
      </c>
      <c r="C493" s="527"/>
      <c r="D493" s="534"/>
      <c r="E493" s="531"/>
      <c r="F493" s="468"/>
    </row>
    <row r="494" spans="1:6" ht="15" customHeight="1">
      <c r="A494" s="454"/>
      <c r="B494" s="459" t="s">
        <v>1207</v>
      </c>
      <c r="C494" s="527">
        <v>25</v>
      </c>
      <c r="D494" s="503" t="s">
        <v>15</v>
      </c>
      <c r="E494" s="531"/>
      <c r="F494" s="375"/>
    </row>
    <row r="495" spans="1:6" ht="15" customHeight="1">
      <c r="A495" s="454"/>
      <c r="B495" s="457"/>
      <c r="C495" s="527"/>
      <c r="D495" s="503"/>
      <c r="E495" s="531"/>
      <c r="F495" s="468"/>
    </row>
    <row r="496" spans="1:6" ht="15" customHeight="1">
      <c r="A496" s="454"/>
      <c r="B496" s="538" t="s">
        <v>1255</v>
      </c>
      <c r="C496" s="456"/>
      <c r="D496" s="503"/>
      <c r="E496" s="531"/>
      <c r="F496" s="468"/>
    </row>
    <row r="497" spans="1:6" ht="15" customHeight="1">
      <c r="A497" s="454"/>
      <c r="B497" s="537"/>
      <c r="C497" s="456"/>
      <c r="D497" s="503"/>
      <c r="E497" s="531"/>
      <c r="F497" s="468"/>
    </row>
    <row r="498" spans="1:6" ht="15" customHeight="1">
      <c r="A498" s="454" t="s">
        <v>8</v>
      </c>
      <c r="B498" s="537" t="s">
        <v>1256</v>
      </c>
      <c r="C498" s="456"/>
      <c r="D498" s="503"/>
      <c r="E498" s="531"/>
      <c r="F498" s="468"/>
    </row>
    <row r="499" spans="1:6" ht="15" customHeight="1">
      <c r="A499" s="454"/>
      <c r="B499" s="537" t="s">
        <v>1257</v>
      </c>
      <c r="C499" s="456">
        <v>15</v>
      </c>
      <c r="D499" s="503" t="s">
        <v>25</v>
      </c>
      <c r="E499" s="531"/>
      <c r="F499" s="375"/>
    </row>
    <row r="500" spans="1:6" ht="15" customHeight="1">
      <c r="A500" s="454"/>
      <c r="B500" s="537"/>
      <c r="C500" s="456"/>
      <c r="D500" s="503"/>
      <c r="E500" s="531"/>
      <c r="F500" s="468"/>
    </row>
    <row r="501" spans="1:6" ht="15" customHeight="1">
      <c r="A501" s="445"/>
      <c r="B501" s="498" t="s">
        <v>40</v>
      </c>
      <c r="C501" s="456"/>
      <c r="D501" s="503"/>
      <c r="E501" s="531"/>
      <c r="F501" s="468"/>
    </row>
    <row r="502" spans="1:6" ht="15" customHeight="1">
      <c r="A502" s="445"/>
      <c r="B502" s="498"/>
      <c r="C502" s="456"/>
      <c r="D502" s="503"/>
      <c r="E502" s="531"/>
      <c r="F502" s="468"/>
    </row>
    <row r="503" spans="1:6" ht="15" customHeight="1">
      <c r="A503" s="454"/>
      <c r="B503" s="460" t="s">
        <v>1258</v>
      </c>
      <c r="C503" s="456"/>
      <c r="D503" s="503"/>
      <c r="E503" s="543"/>
      <c r="F503" s="468"/>
    </row>
    <row r="504" spans="1:6" ht="15" customHeight="1">
      <c r="A504" s="454"/>
      <c r="B504" s="462"/>
      <c r="C504" s="456"/>
      <c r="D504" s="503"/>
      <c r="E504" s="543"/>
      <c r="F504" s="468"/>
    </row>
    <row r="505" spans="1:6" ht="15" customHeight="1">
      <c r="A505" s="454"/>
      <c r="B505" s="462" t="s">
        <v>1259</v>
      </c>
      <c r="C505" s="456"/>
      <c r="D505" s="503"/>
      <c r="E505" s="543"/>
      <c r="F505" s="468"/>
    </row>
    <row r="506" spans="1:6" ht="15" customHeight="1">
      <c r="A506" s="454"/>
      <c r="B506" s="537" t="s">
        <v>1260</v>
      </c>
      <c r="C506" s="456"/>
      <c r="D506" s="503"/>
      <c r="E506" s="543"/>
      <c r="F506" s="468"/>
    </row>
    <row r="507" spans="1:6" ht="15" customHeight="1">
      <c r="A507" s="454"/>
      <c r="B507" s="537" t="s">
        <v>1261</v>
      </c>
      <c r="C507" s="456"/>
      <c r="D507" s="503"/>
      <c r="E507" s="543"/>
      <c r="F507" s="468"/>
    </row>
    <row r="508" spans="1:6" ht="15" customHeight="1">
      <c r="A508" s="454"/>
      <c r="B508" s="537" t="s">
        <v>1262</v>
      </c>
      <c r="C508" s="456"/>
      <c r="D508" s="503"/>
      <c r="E508" s="543"/>
      <c r="F508" s="468"/>
    </row>
    <row r="509" spans="1:6" ht="15" customHeight="1">
      <c r="A509" s="454"/>
      <c r="B509" s="537" t="s">
        <v>1263</v>
      </c>
      <c r="C509" s="456"/>
      <c r="D509" s="503"/>
      <c r="E509" s="543"/>
      <c r="F509" s="468"/>
    </row>
    <row r="510" spans="1:6" ht="15" customHeight="1">
      <c r="A510" s="454"/>
      <c r="B510" s="537"/>
      <c r="C510" s="456"/>
      <c r="D510" s="503"/>
      <c r="E510" s="543"/>
      <c r="F510" s="468"/>
    </row>
    <row r="511" spans="1:6" ht="15" customHeight="1">
      <c r="A511" s="454" t="s">
        <v>10</v>
      </c>
      <c r="B511" s="537" t="s">
        <v>1264</v>
      </c>
      <c r="C511" s="456"/>
      <c r="D511" s="503"/>
      <c r="E511" s="543"/>
      <c r="F511" s="468"/>
    </row>
    <row r="512" spans="1:6" ht="15" customHeight="1">
      <c r="A512" s="454"/>
      <c r="B512" s="537" t="s">
        <v>1265</v>
      </c>
      <c r="C512" s="456">
        <v>2</v>
      </c>
      <c r="D512" s="503" t="s">
        <v>36</v>
      </c>
      <c r="E512" s="543"/>
      <c r="F512" s="375"/>
    </row>
    <row r="513" spans="1:6" ht="12" customHeight="1">
      <c r="A513" s="454"/>
      <c r="B513" s="537"/>
      <c r="C513" s="456"/>
      <c r="D513" s="503"/>
      <c r="E513" s="543"/>
      <c r="F513" s="468"/>
    </row>
    <row r="514" spans="1:6" ht="15" customHeight="1">
      <c r="A514" s="454"/>
      <c r="B514" s="538" t="s">
        <v>1266</v>
      </c>
      <c r="C514" s="456"/>
      <c r="D514" s="503"/>
      <c r="E514" s="462"/>
      <c r="F514" s="468"/>
    </row>
    <row r="515" spans="1:6" ht="10.5" customHeight="1">
      <c r="A515" s="454"/>
      <c r="B515" s="457"/>
      <c r="C515" s="456"/>
      <c r="D515" s="503"/>
      <c r="E515" s="462"/>
      <c r="F515" s="468"/>
    </row>
    <row r="516" spans="1:6" ht="15" customHeight="1">
      <c r="A516" s="454"/>
      <c r="B516" s="460" t="s">
        <v>1267</v>
      </c>
      <c r="C516" s="456"/>
      <c r="D516" s="503"/>
      <c r="E516" s="462"/>
      <c r="F516" s="468"/>
    </row>
    <row r="517" spans="1:6" ht="12" customHeight="1">
      <c r="A517" s="454"/>
      <c r="B517" s="460"/>
      <c r="C517" s="456"/>
      <c r="D517" s="503"/>
      <c r="E517" s="462"/>
      <c r="F517" s="468"/>
    </row>
    <row r="518" spans="1:6" ht="15" customHeight="1">
      <c r="A518" s="454"/>
      <c r="B518" s="462" t="s">
        <v>1268</v>
      </c>
      <c r="C518" s="456"/>
      <c r="D518" s="503"/>
      <c r="E518" s="462"/>
      <c r="F518" s="468"/>
    </row>
    <row r="519" spans="1:6" ht="15" customHeight="1">
      <c r="A519" s="454"/>
      <c r="B519" s="462" t="s">
        <v>1269</v>
      </c>
      <c r="C519" s="456"/>
      <c r="D519" s="503"/>
      <c r="E519" s="462"/>
      <c r="F519" s="468"/>
    </row>
    <row r="520" spans="1:6" ht="15" customHeight="1">
      <c r="A520" s="454"/>
      <c r="B520" s="462"/>
      <c r="C520" s="456"/>
      <c r="D520" s="503"/>
      <c r="E520" s="462"/>
      <c r="F520" s="468"/>
    </row>
    <row r="521" spans="1:6" ht="15" customHeight="1">
      <c r="A521" s="454" t="s">
        <v>14</v>
      </c>
      <c r="B521" s="462" t="s">
        <v>1270</v>
      </c>
      <c r="C521" s="456"/>
      <c r="D521" s="503"/>
      <c r="E521" s="462"/>
      <c r="F521" s="468"/>
    </row>
    <row r="522" spans="1:6" ht="15" customHeight="1">
      <c r="A522" s="454"/>
      <c r="B522" s="462" t="s">
        <v>1271</v>
      </c>
      <c r="C522" s="456"/>
      <c r="D522" s="503"/>
      <c r="E522" s="543"/>
      <c r="F522" s="544"/>
    </row>
    <row r="523" spans="1:6" ht="15" customHeight="1">
      <c r="A523" s="454"/>
      <c r="B523" s="462" t="s">
        <v>1272</v>
      </c>
      <c r="C523" s="456">
        <v>1</v>
      </c>
      <c r="D523" s="503" t="s">
        <v>36</v>
      </c>
      <c r="E523" s="543"/>
      <c r="F523" s="375"/>
    </row>
    <row r="524" spans="1:6" ht="9" customHeight="1">
      <c r="A524" s="454"/>
      <c r="B524" s="462"/>
      <c r="C524" s="456"/>
      <c r="D524" s="503"/>
      <c r="E524" s="543"/>
      <c r="F524" s="544"/>
    </row>
    <row r="525" spans="1:6" ht="15" customHeight="1">
      <c r="A525" s="454" t="s">
        <v>16</v>
      </c>
      <c r="B525" s="462" t="s">
        <v>1273</v>
      </c>
      <c r="C525" s="456"/>
      <c r="D525" s="503"/>
      <c r="E525" s="543"/>
      <c r="F525" s="544"/>
    </row>
    <row r="526" spans="1:6" ht="15" customHeight="1">
      <c r="A526" s="454"/>
      <c r="B526" s="462" t="s">
        <v>1274</v>
      </c>
      <c r="C526" s="456"/>
      <c r="D526" s="503"/>
      <c r="E526" s="543"/>
      <c r="F526" s="544"/>
    </row>
    <row r="527" spans="1:6" ht="15" customHeight="1">
      <c r="A527" s="454"/>
      <c r="B527" s="462" t="s">
        <v>1275</v>
      </c>
      <c r="C527" s="456"/>
      <c r="D527" s="503"/>
      <c r="E527" s="543"/>
      <c r="F527" s="544"/>
    </row>
    <row r="528" spans="1:6" ht="15" customHeight="1">
      <c r="A528" s="454"/>
      <c r="B528" s="462" t="s">
        <v>1276</v>
      </c>
      <c r="C528" s="456">
        <v>1</v>
      </c>
      <c r="D528" s="503" t="s">
        <v>36</v>
      </c>
      <c r="E528" s="543"/>
      <c r="F528" s="375"/>
    </row>
    <row r="529" spans="1:6" ht="6.75" customHeight="1">
      <c r="A529" s="454"/>
      <c r="B529" s="462"/>
      <c r="C529" s="456"/>
      <c r="D529" s="503"/>
      <c r="E529" s="543"/>
      <c r="F529" s="544"/>
    </row>
    <row r="530" spans="1:6" ht="15" customHeight="1">
      <c r="A530" s="454" t="s">
        <v>24</v>
      </c>
      <c r="B530" s="537" t="s">
        <v>1277</v>
      </c>
      <c r="C530" s="456"/>
      <c r="D530" s="503"/>
      <c r="E530" s="543"/>
      <c r="F530" s="544"/>
    </row>
    <row r="531" spans="1:6" ht="15" customHeight="1">
      <c r="A531" s="454"/>
      <c r="B531" s="462" t="s">
        <v>1278</v>
      </c>
      <c r="C531" s="456"/>
      <c r="D531" s="503"/>
      <c r="E531" s="543"/>
      <c r="F531" s="544"/>
    </row>
    <row r="532" spans="1:6" ht="15" customHeight="1">
      <c r="A532" s="454"/>
      <c r="B532" s="462" t="s">
        <v>1279</v>
      </c>
      <c r="C532" s="456">
        <v>2</v>
      </c>
      <c r="D532" s="503" t="s">
        <v>36</v>
      </c>
      <c r="E532" s="543"/>
      <c r="F532" s="375"/>
    </row>
    <row r="533" spans="1:6" ht="15" customHeight="1">
      <c r="A533" s="504"/>
      <c r="B533" s="459" t="s">
        <v>1</v>
      </c>
      <c r="C533" s="451"/>
      <c r="D533" s="451"/>
      <c r="E533" s="506"/>
      <c r="F533" s="507"/>
    </row>
    <row r="534" spans="1:6" ht="15" customHeight="1">
      <c r="A534" s="508"/>
      <c r="B534" s="475"/>
      <c r="C534" s="509"/>
      <c r="D534" s="509"/>
      <c r="E534" s="510"/>
      <c r="F534" s="511"/>
    </row>
    <row r="535" spans="1:6" ht="15" customHeight="1">
      <c r="A535" s="512" t="s">
        <v>1</v>
      </c>
      <c r="B535" s="478" t="s">
        <v>17</v>
      </c>
      <c r="C535" s="539"/>
      <c r="D535" s="493"/>
      <c r="E535" s="513" t="s">
        <v>18</v>
      </c>
      <c r="F535" s="507"/>
    </row>
    <row r="536" spans="1:6" ht="15" customHeight="1">
      <c r="A536" s="514" t="s">
        <v>1</v>
      </c>
      <c r="B536" s="464" t="s">
        <v>1</v>
      </c>
      <c r="C536" s="451" t="s">
        <v>1</v>
      </c>
      <c r="D536" s="451"/>
      <c r="E536" s="515" t="s">
        <v>1</v>
      </c>
      <c r="F536" s="516"/>
    </row>
    <row r="537" spans="1:6" ht="15" customHeight="1" thickBot="1">
      <c r="A537" s="517" t="s">
        <v>1</v>
      </c>
      <c r="B537" s="518" t="s">
        <v>1196</v>
      </c>
      <c r="C537" s="340">
        <f>C476+0.1</f>
        <v>6.8999999999999968</v>
      </c>
      <c r="D537" s="519"/>
      <c r="E537" s="520"/>
      <c r="F537" s="521"/>
    </row>
    <row r="538" spans="1:6" ht="15" customHeight="1">
      <c r="A538" s="486"/>
      <c r="B538" s="444"/>
      <c r="C538" s="487"/>
      <c r="D538" s="487"/>
      <c r="E538" s="488"/>
      <c r="F538" s="489"/>
    </row>
    <row r="539" spans="1:6" ht="15" customHeight="1">
      <c r="A539" s="490"/>
      <c r="B539" s="446"/>
      <c r="C539" s="451"/>
      <c r="D539" s="451" t="s">
        <v>1</v>
      </c>
      <c r="E539" s="1011" t="s">
        <v>1168</v>
      </c>
      <c r="F539" s="1012"/>
    </row>
    <row r="540" spans="1:6" ht="15" customHeight="1">
      <c r="A540" s="492"/>
      <c r="B540" s="448"/>
      <c r="C540" s="493"/>
      <c r="D540" s="493"/>
      <c r="E540" s="1009"/>
      <c r="F540" s="1010"/>
    </row>
    <row r="541" spans="1:6" ht="15" customHeight="1">
      <c r="A541" s="449"/>
      <c r="B541" s="450"/>
      <c r="C541" s="451"/>
      <c r="D541" s="451"/>
      <c r="E541" s="506"/>
      <c r="F541" s="497"/>
    </row>
    <row r="542" spans="1:6" ht="15" customHeight="1">
      <c r="A542" s="454"/>
      <c r="B542" s="538" t="s">
        <v>1280</v>
      </c>
      <c r="C542" s="456"/>
      <c r="D542" s="503"/>
      <c r="E542" s="543"/>
      <c r="F542" s="544"/>
    </row>
    <row r="543" spans="1:6" ht="15" customHeight="1">
      <c r="A543" s="454"/>
      <c r="B543" s="462"/>
      <c r="C543" s="456"/>
      <c r="D543" s="503"/>
      <c r="E543" s="543"/>
      <c r="F543" s="544"/>
    </row>
    <row r="544" spans="1:6" ht="15" customHeight="1">
      <c r="A544" s="454"/>
      <c r="B544" s="538" t="s">
        <v>1281</v>
      </c>
      <c r="C544" s="456"/>
      <c r="D544" s="503"/>
      <c r="E544" s="543"/>
      <c r="F544" s="544"/>
    </row>
    <row r="545" spans="1:6" ht="15" customHeight="1">
      <c r="A545" s="454"/>
      <c r="B545" s="538"/>
      <c r="C545" s="456"/>
      <c r="D545" s="503"/>
      <c r="E545" s="543"/>
      <c r="F545" s="544"/>
    </row>
    <row r="546" spans="1:6" ht="15" customHeight="1">
      <c r="A546" s="454" t="s">
        <v>2</v>
      </c>
      <c r="B546" s="537" t="s">
        <v>1282</v>
      </c>
      <c r="C546" s="456"/>
      <c r="D546" s="503"/>
      <c r="E546" s="543"/>
      <c r="F546" s="544"/>
    </row>
    <row r="547" spans="1:6" ht="15" customHeight="1">
      <c r="A547" s="454"/>
      <c r="B547" s="481" t="s">
        <v>1283</v>
      </c>
      <c r="C547" s="456">
        <v>1</v>
      </c>
      <c r="D547" s="503" t="s">
        <v>15</v>
      </c>
      <c r="E547" s="543"/>
      <c r="F547" s="375"/>
    </row>
    <row r="548" spans="1:6" ht="15" customHeight="1">
      <c r="A548" s="454"/>
      <c r="B548" s="481"/>
      <c r="C548" s="456"/>
      <c r="D548" s="503"/>
      <c r="E548" s="543"/>
      <c r="F548" s="544"/>
    </row>
    <row r="549" spans="1:6" ht="15" customHeight="1">
      <c r="A549" s="454"/>
      <c r="B549" s="538" t="s">
        <v>1284</v>
      </c>
      <c r="C549" s="456"/>
      <c r="D549" s="503"/>
      <c r="E549" s="543"/>
      <c r="F549" s="544"/>
    </row>
    <row r="550" spans="1:6" ht="15" customHeight="1">
      <c r="A550" s="454"/>
      <c r="B550" s="538"/>
      <c r="C550" s="456"/>
      <c r="D550" s="503"/>
      <c r="E550" s="543"/>
      <c r="F550" s="544"/>
    </row>
    <row r="551" spans="1:6" ht="15" customHeight="1">
      <c r="A551" s="454" t="s">
        <v>6</v>
      </c>
      <c r="B551" s="537" t="s">
        <v>1282</v>
      </c>
      <c r="C551" s="456"/>
      <c r="D551" s="503"/>
      <c r="E551" s="543"/>
      <c r="F551" s="544"/>
    </row>
    <row r="552" spans="1:6" ht="15" customHeight="1">
      <c r="A552" s="454"/>
      <c r="B552" s="481" t="s">
        <v>1285</v>
      </c>
      <c r="C552" s="456" t="s">
        <v>21</v>
      </c>
      <c r="D552" s="503"/>
      <c r="E552" s="543"/>
      <c r="F552" s="544"/>
    </row>
    <row r="553" spans="1:6" ht="15" customHeight="1">
      <c r="A553" s="454"/>
      <c r="B553" s="481"/>
      <c r="C553" s="456"/>
      <c r="D553" s="503"/>
      <c r="E553" s="543"/>
      <c r="F553" s="544"/>
    </row>
    <row r="554" spans="1:6" ht="15" customHeight="1">
      <c r="A554" s="454"/>
      <c r="B554" s="545" t="s">
        <v>1237</v>
      </c>
      <c r="C554" s="456"/>
      <c r="D554" s="503"/>
      <c r="E554" s="543"/>
      <c r="F554" s="544"/>
    </row>
    <row r="555" spans="1:6" ht="15" customHeight="1">
      <c r="A555" s="454"/>
      <c r="B555" s="545"/>
      <c r="C555" s="456"/>
      <c r="D555" s="503"/>
      <c r="E555" s="543"/>
      <c r="F555" s="544"/>
    </row>
    <row r="556" spans="1:6" ht="15" customHeight="1">
      <c r="A556" s="454"/>
      <c r="B556" s="455" t="s">
        <v>1286</v>
      </c>
      <c r="C556" s="456"/>
      <c r="D556" s="503"/>
      <c r="E556" s="543"/>
      <c r="F556" s="544"/>
    </row>
    <row r="557" spans="1:6" ht="15" customHeight="1">
      <c r="A557" s="454"/>
      <c r="B557" s="455" t="s">
        <v>1287</v>
      </c>
      <c r="C557" s="456"/>
      <c r="D557" s="503"/>
      <c r="E557" s="543"/>
      <c r="F557" s="544"/>
    </row>
    <row r="558" spans="1:6" ht="15" customHeight="1">
      <c r="A558" s="454"/>
      <c r="B558" s="457"/>
      <c r="C558" s="456"/>
      <c r="D558" s="503"/>
      <c r="E558" s="543"/>
      <c r="F558" s="544"/>
    </row>
    <row r="559" spans="1:6" ht="15" customHeight="1">
      <c r="A559" s="454" t="s">
        <v>7</v>
      </c>
      <c r="B559" s="457" t="s">
        <v>1288</v>
      </c>
      <c r="C559" s="456">
        <v>3</v>
      </c>
      <c r="D559" s="503" t="s">
        <v>15</v>
      </c>
      <c r="E559" s="543"/>
      <c r="F559" s="375"/>
    </row>
    <row r="560" spans="1:6" ht="15" customHeight="1">
      <c r="A560" s="454"/>
      <c r="B560" s="457"/>
      <c r="C560" s="456"/>
      <c r="D560" s="503"/>
      <c r="E560" s="543"/>
      <c r="F560" s="544"/>
    </row>
    <row r="561" spans="1:6" ht="15" customHeight="1">
      <c r="A561" s="454" t="s">
        <v>8</v>
      </c>
      <c r="B561" s="457" t="s">
        <v>1289</v>
      </c>
      <c r="C561" s="456">
        <v>10</v>
      </c>
      <c r="D561" s="503" t="s">
        <v>25</v>
      </c>
      <c r="E561" s="543"/>
      <c r="F561" s="375"/>
    </row>
    <row r="562" spans="1:6" ht="15" customHeight="1">
      <c r="A562" s="454"/>
      <c r="B562" s="457"/>
      <c r="C562" s="456"/>
      <c r="D562" s="503"/>
      <c r="E562" s="543"/>
      <c r="F562" s="544"/>
    </row>
    <row r="563" spans="1:6" ht="15" customHeight="1">
      <c r="A563" s="454"/>
      <c r="B563" s="545" t="s">
        <v>1290</v>
      </c>
      <c r="C563" s="456"/>
      <c r="D563" s="503"/>
      <c r="E563" s="543"/>
      <c r="F563" s="544"/>
    </row>
    <row r="564" spans="1:6" ht="15" customHeight="1">
      <c r="A564" s="454"/>
      <c r="B564" s="545" t="s">
        <v>1291</v>
      </c>
      <c r="C564" s="456"/>
      <c r="D564" s="503"/>
      <c r="E564" s="543"/>
      <c r="F564" s="544"/>
    </row>
    <row r="565" spans="1:6" ht="15" customHeight="1">
      <c r="A565" s="454"/>
      <c r="B565" s="545"/>
      <c r="C565" s="456"/>
      <c r="D565" s="503"/>
      <c r="E565" s="543"/>
      <c r="F565" s="544"/>
    </row>
    <row r="566" spans="1:6" ht="15" customHeight="1">
      <c r="A566" s="454" t="s">
        <v>10</v>
      </c>
      <c r="B566" s="481" t="s">
        <v>1292</v>
      </c>
      <c r="C566" s="456">
        <v>7</v>
      </c>
      <c r="D566" s="503" t="s">
        <v>15</v>
      </c>
      <c r="E566" s="543"/>
      <c r="F566" s="375"/>
    </row>
    <row r="567" spans="1:6" ht="15" customHeight="1">
      <c r="A567" s="454"/>
      <c r="B567" s="457"/>
      <c r="C567" s="456"/>
      <c r="D567" s="503"/>
      <c r="E567" s="543"/>
      <c r="F567" s="544"/>
    </row>
    <row r="568" spans="1:6" ht="15" customHeight="1">
      <c r="A568" s="445"/>
      <c r="B568" s="498" t="s">
        <v>1293</v>
      </c>
      <c r="C568" s="456"/>
      <c r="D568" s="503"/>
      <c r="E568" s="543"/>
      <c r="F568" s="544"/>
    </row>
    <row r="569" spans="1:6" ht="15" customHeight="1">
      <c r="A569" s="454"/>
      <c r="B569" s="462"/>
      <c r="C569" s="456"/>
      <c r="D569" s="503"/>
      <c r="E569" s="543"/>
      <c r="F569" s="544"/>
    </row>
    <row r="570" spans="1:6" ht="15" customHeight="1">
      <c r="A570" s="454" t="s">
        <v>14</v>
      </c>
      <c r="B570" s="462" t="s">
        <v>1294</v>
      </c>
      <c r="C570" s="456"/>
      <c r="D570" s="503"/>
      <c r="E570" s="543"/>
      <c r="F570" s="544"/>
    </row>
    <row r="571" spans="1:6" ht="15" customHeight="1">
      <c r="A571" s="454"/>
      <c r="B571" s="462" t="s">
        <v>1295</v>
      </c>
      <c r="C571" s="456">
        <v>1</v>
      </c>
      <c r="D571" s="503" t="s">
        <v>36</v>
      </c>
      <c r="E571" s="543"/>
      <c r="F571" s="375"/>
    </row>
    <row r="572" spans="1:6" ht="15" customHeight="1">
      <c r="A572" s="454"/>
      <c r="B572" s="462"/>
      <c r="C572" s="456"/>
      <c r="D572" s="503"/>
      <c r="E572" s="543"/>
      <c r="F572" s="544"/>
    </row>
    <row r="573" spans="1:6" ht="15" customHeight="1">
      <c r="A573" s="454" t="s">
        <v>16</v>
      </c>
      <c r="B573" s="462" t="s">
        <v>1296</v>
      </c>
      <c r="C573" s="456"/>
      <c r="D573" s="503"/>
      <c r="E573" s="543"/>
      <c r="F573" s="544"/>
    </row>
    <row r="574" spans="1:6" ht="15" customHeight="1">
      <c r="A574" s="454"/>
      <c r="B574" s="462" t="s">
        <v>1295</v>
      </c>
      <c r="C574" s="456">
        <v>1</v>
      </c>
      <c r="D574" s="503" t="s">
        <v>36</v>
      </c>
      <c r="E574" s="543"/>
      <c r="F574" s="375"/>
    </row>
    <row r="575" spans="1:6" ht="15" customHeight="1">
      <c r="A575" s="454"/>
      <c r="B575" s="462"/>
      <c r="C575" s="456"/>
      <c r="D575" s="503"/>
      <c r="E575" s="531"/>
      <c r="F575" s="544"/>
    </row>
    <row r="576" spans="1:6" ht="15" customHeight="1">
      <c r="A576" s="454" t="s">
        <v>24</v>
      </c>
      <c r="B576" s="459" t="s">
        <v>1297</v>
      </c>
      <c r="C576" s="451">
        <v>2</v>
      </c>
      <c r="D576" s="503" t="s">
        <v>36</v>
      </c>
      <c r="E576" s="531"/>
      <c r="F576" s="375"/>
    </row>
    <row r="577" spans="1:6" ht="15" customHeight="1">
      <c r="A577" s="454"/>
      <c r="B577" s="459"/>
      <c r="C577" s="451"/>
      <c r="D577" s="503"/>
      <c r="E577" s="531"/>
      <c r="F577" s="544"/>
    </row>
    <row r="578" spans="1:6" ht="15" customHeight="1">
      <c r="A578" s="445" t="s">
        <v>31</v>
      </c>
      <c r="B578" s="459" t="s">
        <v>1298</v>
      </c>
      <c r="C578" s="451">
        <v>2</v>
      </c>
      <c r="D578" s="503" t="s">
        <v>36</v>
      </c>
      <c r="E578" s="531"/>
      <c r="F578" s="375"/>
    </row>
    <row r="579" spans="1:6" ht="15" customHeight="1">
      <c r="A579" s="445"/>
      <c r="B579" s="498" t="s">
        <v>42</v>
      </c>
      <c r="C579" s="456"/>
      <c r="D579" s="503"/>
      <c r="E579" s="457"/>
      <c r="F579" s="468"/>
    </row>
    <row r="580" spans="1:6" ht="15" customHeight="1">
      <c r="A580" s="445"/>
      <c r="B580" s="546"/>
      <c r="C580" s="456"/>
      <c r="D580" s="503"/>
      <c r="E580" s="462"/>
      <c r="F580" s="468"/>
    </row>
    <row r="581" spans="1:6" ht="15" customHeight="1">
      <c r="A581" s="445"/>
      <c r="B581" s="460" t="s">
        <v>527</v>
      </c>
      <c r="C581" s="456"/>
      <c r="D581" s="503"/>
      <c r="E581" s="462"/>
      <c r="F581" s="468"/>
    </row>
    <row r="582" spans="1:6" ht="15" customHeight="1">
      <c r="A582" s="445"/>
      <c r="B582" s="462"/>
      <c r="C582" s="456"/>
      <c r="D582" s="503"/>
      <c r="E582" s="462"/>
      <c r="F582" s="468"/>
    </row>
    <row r="583" spans="1:6" ht="15" customHeight="1">
      <c r="A583" s="445"/>
      <c r="B583" s="460" t="s">
        <v>1299</v>
      </c>
      <c r="C583" s="456"/>
      <c r="D583" s="503"/>
      <c r="E583" s="462"/>
      <c r="F583" s="468"/>
    </row>
    <row r="584" spans="1:6" ht="15" customHeight="1">
      <c r="A584" s="445"/>
      <c r="B584" s="462"/>
      <c r="C584" s="456"/>
      <c r="D584" s="503"/>
      <c r="E584" s="462"/>
      <c r="F584" s="468"/>
    </row>
    <row r="585" spans="1:6" ht="15" customHeight="1">
      <c r="A585" s="445"/>
      <c r="B585" s="460" t="s">
        <v>1300</v>
      </c>
      <c r="C585" s="456"/>
      <c r="D585" s="503"/>
      <c r="E585" s="462"/>
      <c r="F585" s="468"/>
    </row>
    <row r="586" spans="1:6" ht="15" customHeight="1">
      <c r="A586" s="445"/>
      <c r="B586" s="460" t="s">
        <v>1301</v>
      </c>
      <c r="C586" s="456"/>
      <c r="D586" s="503"/>
      <c r="E586" s="462"/>
      <c r="F586" s="468"/>
    </row>
    <row r="587" spans="1:6" ht="15" customHeight="1">
      <c r="A587" s="445"/>
      <c r="B587" s="460" t="s">
        <v>1302</v>
      </c>
      <c r="C587" s="456"/>
      <c r="D587" s="503"/>
      <c r="E587" s="462"/>
      <c r="F587" s="468"/>
    </row>
    <row r="588" spans="1:6" ht="15" customHeight="1">
      <c r="A588" s="445"/>
      <c r="B588" s="462" t="s">
        <v>1</v>
      </c>
      <c r="C588" s="456"/>
      <c r="D588" s="503"/>
      <c r="E588" s="462"/>
      <c r="F588" s="468"/>
    </row>
    <row r="589" spans="1:6" ht="15" customHeight="1">
      <c r="A589" s="445" t="s">
        <v>34</v>
      </c>
      <c r="B589" s="462" t="s">
        <v>1303</v>
      </c>
      <c r="C589" s="456">
        <v>30</v>
      </c>
      <c r="D589" s="503" t="s">
        <v>15</v>
      </c>
      <c r="E589" s="543"/>
      <c r="F589" s="375"/>
    </row>
    <row r="590" spans="1:6" ht="15" customHeight="1">
      <c r="A590" s="445"/>
      <c r="B590" s="462"/>
      <c r="C590" s="456"/>
      <c r="D590" s="503"/>
      <c r="E590" s="543"/>
      <c r="F590" s="375"/>
    </row>
    <row r="591" spans="1:6" ht="15" customHeight="1">
      <c r="A591" s="445"/>
      <c r="B591" s="462"/>
      <c r="C591" s="456"/>
      <c r="D591" s="503"/>
      <c r="E591" s="543"/>
      <c r="F591" s="544"/>
    </row>
    <row r="592" spans="1:6" ht="15" customHeight="1">
      <c r="A592" s="504"/>
      <c r="B592" s="459" t="s">
        <v>1</v>
      </c>
      <c r="C592" s="451"/>
      <c r="D592" s="451"/>
      <c r="E592" s="506"/>
      <c r="F592" s="507"/>
    </row>
    <row r="593" spans="1:6" ht="15" customHeight="1">
      <c r="A593" s="508"/>
      <c r="B593" s="475"/>
      <c r="C593" s="509"/>
      <c r="D593" s="509"/>
      <c r="E593" s="510"/>
      <c r="F593" s="511"/>
    </row>
    <row r="594" spans="1:6" ht="15" customHeight="1">
      <c r="A594" s="512" t="s">
        <v>1</v>
      </c>
      <c r="B594" s="478" t="s">
        <v>17</v>
      </c>
      <c r="C594" s="493" t="s">
        <v>1</v>
      </c>
      <c r="D594" s="493"/>
      <c r="E594" s="513" t="s">
        <v>18</v>
      </c>
      <c r="F594" s="507"/>
    </row>
    <row r="595" spans="1:6" ht="15" customHeight="1">
      <c r="A595" s="514" t="s">
        <v>1</v>
      </c>
      <c r="B595" s="464" t="s">
        <v>1</v>
      </c>
      <c r="C595" s="451" t="s">
        <v>1</v>
      </c>
      <c r="D595" s="451"/>
      <c r="E595" s="515" t="s">
        <v>1</v>
      </c>
      <c r="F595" s="516"/>
    </row>
    <row r="596" spans="1:6" ht="15" customHeight="1" thickBot="1">
      <c r="A596" s="517" t="s">
        <v>1</v>
      </c>
      <c r="B596" s="518" t="s">
        <v>1196</v>
      </c>
      <c r="C596" s="389">
        <f>6.1</f>
        <v>6.1</v>
      </c>
      <c r="D596" s="519"/>
      <c r="E596" s="520"/>
      <c r="F596" s="521"/>
    </row>
    <row r="597" spans="1:6" ht="15" customHeight="1">
      <c r="A597" s="486"/>
      <c r="B597" s="444"/>
      <c r="C597" s="487"/>
      <c r="D597" s="487"/>
      <c r="E597" s="488"/>
      <c r="F597" s="489"/>
    </row>
    <row r="598" spans="1:6" ht="15" customHeight="1">
      <c r="A598" s="490"/>
      <c r="B598" s="446"/>
      <c r="C598" s="451"/>
      <c r="D598" s="451" t="s">
        <v>1</v>
      </c>
      <c r="E598" s="1011" t="s">
        <v>1168</v>
      </c>
      <c r="F598" s="1012"/>
    </row>
    <row r="599" spans="1:6" ht="15" customHeight="1">
      <c r="A599" s="492"/>
      <c r="B599" s="448"/>
      <c r="C599" s="493"/>
      <c r="D599" s="493"/>
      <c r="E599" s="1009"/>
      <c r="F599" s="1010"/>
    </row>
    <row r="600" spans="1:6" ht="15" customHeight="1">
      <c r="A600" s="449"/>
      <c r="B600" s="450"/>
      <c r="C600" s="451"/>
      <c r="D600" s="451"/>
      <c r="E600" s="506"/>
      <c r="F600" s="497"/>
    </row>
    <row r="601" spans="1:6" ht="15" customHeight="1">
      <c r="A601" s="454"/>
      <c r="B601" s="460" t="s">
        <v>1237</v>
      </c>
      <c r="C601" s="456"/>
      <c r="D601" s="503"/>
      <c r="E601" s="547"/>
      <c r="F601" s="544"/>
    </row>
    <row r="602" spans="1:6" ht="15" customHeight="1">
      <c r="A602" s="454"/>
      <c r="B602" s="462"/>
      <c r="C602" s="456"/>
      <c r="D602" s="503"/>
      <c r="E602" s="547"/>
      <c r="F602" s="544"/>
    </row>
    <row r="603" spans="1:6" ht="15" customHeight="1">
      <c r="A603" s="454"/>
      <c r="B603" s="460" t="s">
        <v>1304</v>
      </c>
      <c r="C603" s="456"/>
      <c r="D603" s="503"/>
      <c r="E603" s="547"/>
      <c r="F603" s="544"/>
    </row>
    <row r="604" spans="1:6" ht="15" customHeight="1">
      <c r="A604" s="454"/>
      <c r="B604" s="460" t="s">
        <v>1305</v>
      </c>
      <c r="C604" s="456"/>
      <c r="D604" s="503"/>
      <c r="E604" s="547"/>
      <c r="F604" s="544"/>
    </row>
    <row r="605" spans="1:6" ht="15" customHeight="1">
      <c r="A605" s="454"/>
      <c r="B605" s="502"/>
      <c r="C605" s="456"/>
      <c r="D605" s="503"/>
      <c r="E605" s="547"/>
      <c r="F605" s="544"/>
    </row>
    <row r="606" spans="1:6" ht="15" customHeight="1">
      <c r="A606" s="454" t="s">
        <v>2</v>
      </c>
      <c r="B606" s="462" t="s">
        <v>1306</v>
      </c>
      <c r="C606" s="456">
        <v>30</v>
      </c>
      <c r="D606" s="503" t="s">
        <v>15</v>
      </c>
      <c r="E606" s="547"/>
      <c r="F606" s="375"/>
    </row>
    <row r="607" spans="1:6" ht="15" customHeight="1">
      <c r="A607" s="454"/>
      <c r="B607" s="462"/>
      <c r="C607" s="456"/>
      <c r="D607" s="503"/>
      <c r="E607" s="547"/>
      <c r="F607" s="544"/>
    </row>
    <row r="608" spans="1:6" ht="15" customHeight="1">
      <c r="A608" s="445"/>
      <c r="B608" s="460" t="s">
        <v>543</v>
      </c>
      <c r="C608" s="456"/>
      <c r="D608" s="503"/>
      <c r="E608" s="547"/>
      <c r="F608" s="544"/>
    </row>
    <row r="609" spans="1:6" ht="15" customHeight="1">
      <c r="A609" s="445"/>
      <c r="B609" s="462"/>
      <c r="C609" s="456"/>
      <c r="D609" s="503"/>
      <c r="E609" s="547"/>
      <c r="F609" s="544"/>
    </row>
    <row r="610" spans="1:6" ht="15" customHeight="1">
      <c r="A610" s="445"/>
      <c r="B610" s="538" t="s">
        <v>1299</v>
      </c>
      <c r="C610" s="456"/>
      <c r="D610" s="503"/>
      <c r="E610" s="547"/>
      <c r="F610" s="544"/>
    </row>
    <row r="611" spans="1:6" ht="15" customHeight="1">
      <c r="A611" s="445"/>
      <c r="B611" s="462"/>
      <c r="C611" s="456"/>
      <c r="D611" s="503"/>
      <c r="E611" s="547"/>
      <c r="F611" s="544"/>
    </row>
    <row r="612" spans="1:6" ht="15" customHeight="1">
      <c r="A612" s="445"/>
      <c r="B612" s="460" t="s">
        <v>1307</v>
      </c>
      <c r="C612" s="456"/>
      <c r="D612" s="503"/>
      <c r="E612" s="547"/>
      <c r="F612" s="544"/>
    </row>
    <row r="613" spans="1:6" ht="15" customHeight="1">
      <c r="A613" s="445"/>
      <c r="B613" s="460" t="s">
        <v>1308</v>
      </c>
      <c r="C613" s="456"/>
      <c r="D613" s="503"/>
      <c r="E613" s="547"/>
      <c r="F613" s="544"/>
    </row>
    <row r="614" spans="1:6" ht="15" customHeight="1">
      <c r="A614" s="445"/>
      <c r="B614" s="502"/>
      <c r="C614" s="456"/>
      <c r="D614" s="503"/>
      <c r="E614" s="547"/>
      <c r="F614" s="544"/>
    </row>
    <row r="615" spans="1:6" ht="15" customHeight="1">
      <c r="A615" s="445" t="s">
        <v>6</v>
      </c>
      <c r="B615" s="462" t="s">
        <v>1303</v>
      </c>
      <c r="C615" s="456">
        <v>15</v>
      </c>
      <c r="D615" s="503" t="s">
        <v>15</v>
      </c>
      <c r="E615" s="547"/>
      <c r="F615" s="375"/>
    </row>
    <row r="616" spans="1:6" ht="15" customHeight="1">
      <c r="A616" s="445"/>
      <c r="B616" s="502"/>
      <c r="C616" s="456"/>
      <c r="D616" s="503"/>
      <c r="E616" s="547"/>
      <c r="F616" s="544"/>
    </row>
    <row r="617" spans="1:6" ht="15" customHeight="1">
      <c r="A617" s="454" t="s">
        <v>7</v>
      </c>
      <c r="B617" s="538" t="s">
        <v>1237</v>
      </c>
      <c r="C617" s="456"/>
      <c r="D617" s="503"/>
      <c r="E617" s="547"/>
      <c r="F617" s="544"/>
    </row>
    <row r="618" spans="1:6" ht="15" customHeight="1">
      <c r="A618" s="454"/>
      <c r="B618" s="548"/>
      <c r="C618" s="456"/>
      <c r="D618" s="503"/>
      <c r="E618" s="547"/>
      <c r="F618" s="544"/>
    </row>
    <row r="619" spans="1:6" ht="15" customHeight="1">
      <c r="A619" s="454"/>
      <c r="B619" s="538" t="s">
        <v>1309</v>
      </c>
      <c r="C619" s="456"/>
      <c r="D619" s="503"/>
      <c r="E619" s="547"/>
      <c r="F619" s="544"/>
    </row>
    <row r="620" spans="1:6" ht="15" customHeight="1">
      <c r="A620" s="454"/>
      <c r="B620" s="538" t="s">
        <v>1310</v>
      </c>
      <c r="C620" s="456"/>
      <c r="D620" s="503"/>
      <c r="E620" s="547"/>
      <c r="F620" s="544"/>
    </row>
    <row r="621" spans="1:6" ht="15" customHeight="1">
      <c r="A621" s="454"/>
      <c r="B621" s="537"/>
      <c r="C621" s="456"/>
      <c r="D621" s="503"/>
      <c r="E621" s="547"/>
      <c r="F621" s="544"/>
    </row>
    <row r="622" spans="1:6" ht="15" customHeight="1">
      <c r="A622" s="454" t="s">
        <v>8</v>
      </c>
      <c r="B622" s="537" t="s">
        <v>1306</v>
      </c>
      <c r="C622" s="456">
        <v>60</v>
      </c>
      <c r="D622" s="503" t="s">
        <v>15</v>
      </c>
      <c r="E622" s="547"/>
      <c r="F622" s="375"/>
    </row>
    <row r="623" spans="1:6" ht="15" customHeight="1">
      <c r="A623" s="454"/>
      <c r="B623" s="481"/>
      <c r="C623" s="456"/>
      <c r="D623" s="503"/>
      <c r="E623" s="547"/>
      <c r="F623" s="544"/>
    </row>
    <row r="624" spans="1:6" ht="15" customHeight="1">
      <c r="A624" s="549"/>
      <c r="B624" s="498" t="s">
        <v>43</v>
      </c>
      <c r="C624" s="456"/>
      <c r="D624" s="503"/>
      <c r="E624" s="547"/>
      <c r="F624" s="544"/>
    </row>
    <row r="625" spans="1:6" ht="15" customHeight="1">
      <c r="A625" s="549"/>
      <c r="B625" s="498"/>
      <c r="C625" s="456"/>
      <c r="D625" s="503"/>
      <c r="E625" s="547"/>
      <c r="F625" s="544"/>
    </row>
    <row r="626" spans="1:6" ht="15" customHeight="1">
      <c r="A626" s="549"/>
      <c r="B626" s="538" t="s">
        <v>1299</v>
      </c>
      <c r="C626" s="456"/>
      <c r="D626" s="503"/>
      <c r="E626" s="547"/>
      <c r="F626" s="544"/>
    </row>
    <row r="627" spans="1:6" ht="15" customHeight="1">
      <c r="A627" s="549"/>
      <c r="B627" s="537"/>
      <c r="C627" s="456"/>
      <c r="D627" s="503"/>
      <c r="E627" s="547"/>
      <c r="F627" s="544"/>
    </row>
    <row r="628" spans="1:6" ht="15" customHeight="1">
      <c r="A628" s="549"/>
      <c r="B628" s="538" t="s">
        <v>1311</v>
      </c>
      <c r="C628" s="456"/>
      <c r="D628" s="503"/>
      <c r="E628" s="547"/>
      <c r="F628" s="544"/>
    </row>
    <row r="629" spans="1:6" ht="15" customHeight="1">
      <c r="A629" s="549"/>
      <c r="B629" s="538" t="s">
        <v>1312</v>
      </c>
      <c r="C629" s="456"/>
      <c r="D629" s="503"/>
      <c r="E629" s="547"/>
      <c r="F629" s="544"/>
    </row>
    <row r="630" spans="1:6" ht="15" customHeight="1">
      <c r="A630" s="445"/>
      <c r="B630" s="537"/>
      <c r="C630" s="456"/>
      <c r="D630" s="503"/>
      <c r="E630" s="547"/>
      <c r="F630" s="544"/>
    </row>
    <row r="631" spans="1:6" ht="15" customHeight="1">
      <c r="A631" s="445" t="s">
        <v>10</v>
      </c>
      <c r="B631" s="537" t="s">
        <v>1313</v>
      </c>
      <c r="C631" s="456">
        <v>10</v>
      </c>
      <c r="D631" s="503" t="s">
        <v>15</v>
      </c>
      <c r="E631" s="547"/>
      <c r="F631" s="375"/>
    </row>
    <row r="632" spans="1:6" ht="15" customHeight="1">
      <c r="A632" s="445"/>
      <c r="B632" s="502"/>
      <c r="C632" s="456"/>
      <c r="D632" s="503"/>
      <c r="E632" s="547"/>
      <c r="F632" s="544"/>
    </row>
    <row r="633" spans="1:6" ht="15" customHeight="1">
      <c r="A633" s="445" t="s">
        <v>14</v>
      </c>
      <c r="B633" s="462" t="s">
        <v>1314</v>
      </c>
      <c r="C633" s="456"/>
      <c r="D633" s="503"/>
      <c r="E633" s="547"/>
      <c r="F633" s="544"/>
    </row>
    <row r="634" spans="1:6" ht="15" customHeight="1">
      <c r="A634" s="445"/>
      <c r="B634" s="462" t="s">
        <v>1315</v>
      </c>
      <c r="C634" s="456">
        <v>15</v>
      </c>
      <c r="D634" s="503" t="s">
        <v>25</v>
      </c>
      <c r="E634" s="547"/>
      <c r="F634" s="375"/>
    </row>
    <row r="635" spans="1:6" ht="15" customHeight="1">
      <c r="A635" s="445"/>
      <c r="B635" s="462"/>
      <c r="C635" s="456"/>
      <c r="D635" s="503"/>
      <c r="E635" s="547"/>
      <c r="F635" s="544"/>
    </row>
    <row r="636" spans="1:6" ht="15" customHeight="1">
      <c r="A636" s="445"/>
      <c r="B636" s="460" t="s">
        <v>1237</v>
      </c>
      <c r="C636" s="456"/>
      <c r="D636" s="503"/>
      <c r="E636" s="547"/>
      <c r="F636" s="544"/>
    </row>
    <row r="637" spans="1:6" ht="15" customHeight="1">
      <c r="A637" s="445"/>
      <c r="B637" s="462"/>
      <c r="C637" s="456"/>
      <c r="D637" s="503"/>
      <c r="E637" s="547"/>
      <c r="F637" s="544"/>
    </row>
    <row r="638" spans="1:6" ht="15" customHeight="1">
      <c r="A638" s="445"/>
      <c r="B638" s="460" t="s">
        <v>1316</v>
      </c>
      <c r="C638" s="456"/>
      <c r="D638" s="503"/>
      <c r="E638" s="547"/>
      <c r="F638" s="544"/>
    </row>
    <row r="639" spans="1:6" ht="15" customHeight="1">
      <c r="A639" s="445"/>
      <c r="B639" s="460" t="s">
        <v>1317</v>
      </c>
      <c r="C639" s="456"/>
      <c r="D639" s="503"/>
      <c r="E639" s="547"/>
      <c r="F639" s="544"/>
    </row>
    <row r="640" spans="1:6" ht="15" customHeight="1">
      <c r="A640" s="445"/>
      <c r="B640" s="462"/>
      <c r="C640" s="456"/>
      <c r="D640" s="503"/>
      <c r="E640" s="547"/>
      <c r="F640" s="544"/>
    </row>
    <row r="641" spans="1:6" ht="15" customHeight="1">
      <c r="A641" s="445" t="s">
        <v>16</v>
      </c>
      <c r="B641" s="462" t="s">
        <v>1318</v>
      </c>
      <c r="C641" s="456">
        <v>6</v>
      </c>
      <c r="D641" s="503" t="s">
        <v>15</v>
      </c>
      <c r="E641" s="547"/>
      <c r="F641" s="375"/>
    </row>
    <row r="642" spans="1:6" ht="15" customHeight="1">
      <c r="A642" s="454"/>
      <c r="B642" s="462"/>
      <c r="C642" s="456"/>
      <c r="D642" s="503"/>
      <c r="E642" s="457"/>
      <c r="F642" s="468"/>
    </row>
    <row r="643" spans="1:6" ht="15" customHeight="1">
      <c r="A643" s="454"/>
      <c r="B643" s="462"/>
      <c r="C643" s="456"/>
      <c r="D643" s="503"/>
      <c r="E643" s="457"/>
      <c r="F643" s="468"/>
    </row>
    <row r="644" spans="1:6" ht="15" customHeight="1">
      <c r="A644" s="454"/>
      <c r="B644" s="462"/>
      <c r="C644" s="456"/>
      <c r="D644" s="503"/>
      <c r="E644" s="457"/>
      <c r="F644" s="468"/>
    </row>
    <row r="645" spans="1:6" ht="15" customHeight="1">
      <c r="A645" s="454"/>
      <c r="B645" s="460"/>
      <c r="C645" s="456"/>
      <c r="D645" s="503"/>
      <c r="E645" s="457"/>
      <c r="F645" s="468"/>
    </row>
    <row r="646" spans="1:6" ht="15" customHeight="1">
      <c r="A646" s="454"/>
      <c r="B646" s="462"/>
      <c r="C646" s="456"/>
      <c r="D646" s="503"/>
      <c r="E646" s="457"/>
      <c r="F646" s="468"/>
    </row>
    <row r="647" spans="1:6" ht="15" customHeight="1">
      <c r="A647" s="454"/>
      <c r="B647" s="498"/>
      <c r="C647" s="451"/>
      <c r="D647" s="503"/>
      <c r="E647" s="457"/>
      <c r="F647" s="468"/>
    </row>
    <row r="648" spans="1:6" ht="15" customHeight="1">
      <c r="A648" s="454"/>
      <c r="B648" s="532"/>
      <c r="C648" s="451"/>
      <c r="D648" s="503"/>
      <c r="E648" s="457"/>
      <c r="F648" s="468"/>
    </row>
    <row r="649" spans="1:6" ht="15" customHeight="1">
      <c r="A649" s="445"/>
      <c r="B649" s="532"/>
      <c r="C649" s="451"/>
      <c r="D649" s="503"/>
      <c r="E649" s="457"/>
      <c r="F649" s="468"/>
    </row>
    <row r="650" spans="1:6" ht="15" customHeight="1">
      <c r="A650" s="445"/>
      <c r="B650" s="469"/>
      <c r="C650" s="451"/>
      <c r="D650" s="503"/>
      <c r="E650" s="459"/>
      <c r="F650" s="468"/>
    </row>
    <row r="651" spans="1:6" ht="15" customHeight="1">
      <c r="A651" s="504"/>
      <c r="B651" s="459" t="s">
        <v>1</v>
      </c>
      <c r="C651" s="451"/>
      <c r="D651" s="451"/>
      <c r="E651" s="506"/>
      <c r="F651" s="507"/>
    </row>
    <row r="652" spans="1:6" ht="15" customHeight="1">
      <c r="A652" s="508"/>
      <c r="B652" s="475"/>
      <c r="C652" s="509"/>
      <c r="D652" s="509"/>
      <c r="E652" s="510"/>
      <c r="F652" s="511"/>
    </row>
    <row r="653" spans="1:6" ht="15" customHeight="1">
      <c r="A653" s="512" t="s">
        <v>1</v>
      </c>
      <c r="B653" s="478" t="s">
        <v>17</v>
      </c>
      <c r="C653" s="539"/>
      <c r="D653" s="493"/>
      <c r="E653" s="513" t="s">
        <v>18</v>
      </c>
      <c r="F653" s="507"/>
    </row>
    <row r="654" spans="1:6" ht="15" customHeight="1">
      <c r="A654" s="514" t="s">
        <v>1</v>
      </c>
      <c r="B654" s="464" t="s">
        <v>1</v>
      </c>
      <c r="C654" s="451" t="s">
        <v>1</v>
      </c>
      <c r="D654" s="451"/>
      <c r="E654" s="515" t="s">
        <v>1</v>
      </c>
      <c r="F654" s="516"/>
    </row>
    <row r="655" spans="1:6" ht="15" customHeight="1" thickBot="1">
      <c r="A655" s="517" t="s">
        <v>1</v>
      </c>
      <c r="B655" s="518" t="s">
        <v>1196</v>
      </c>
      <c r="C655" s="550">
        <f>C596+0.01</f>
        <v>6.1099999999999994</v>
      </c>
      <c r="D655" s="519"/>
      <c r="E655" s="520"/>
      <c r="F655" s="521"/>
    </row>
    <row r="656" spans="1:6" ht="15" customHeight="1">
      <c r="A656" s="486"/>
      <c r="B656" s="444"/>
      <c r="C656" s="487"/>
      <c r="D656" s="487"/>
      <c r="E656" s="488"/>
      <c r="F656" s="489"/>
    </row>
    <row r="657" spans="1:6" ht="15" customHeight="1">
      <c r="A657" s="490"/>
      <c r="B657" s="446"/>
      <c r="C657" s="451"/>
      <c r="D657" s="451" t="s">
        <v>1</v>
      </c>
      <c r="E657" s="1011" t="s">
        <v>1168</v>
      </c>
      <c r="F657" s="1012"/>
    </row>
    <row r="658" spans="1:6" ht="15" customHeight="1">
      <c r="A658" s="492"/>
      <c r="B658" s="448"/>
      <c r="C658" s="493"/>
      <c r="D658" s="493"/>
      <c r="E658" s="1009"/>
      <c r="F658" s="1010"/>
    </row>
    <row r="659" spans="1:6" ht="15" customHeight="1">
      <c r="A659" s="449"/>
      <c r="B659" s="450"/>
      <c r="C659" s="451"/>
      <c r="D659" s="451"/>
      <c r="E659" s="496"/>
      <c r="F659" s="497"/>
    </row>
    <row r="660" spans="1:6" ht="15" customHeight="1">
      <c r="A660" s="549"/>
      <c r="B660" s="498" t="s">
        <v>45</v>
      </c>
      <c r="C660" s="456"/>
      <c r="D660" s="503"/>
      <c r="E660" s="459"/>
      <c r="F660" s="468"/>
    </row>
    <row r="661" spans="1:6" ht="15" customHeight="1">
      <c r="A661" s="549"/>
      <c r="B661" s="498"/>
      <c r="C661" s="456"/>
      <c r="D661" s="503"/>
      <c r="E661" s="459"/>
      <c r="F661" s="468"/>
    </row>
    <row r="662" spans="1:6" ht="15" customHeight="1">
      <c r="A662" s="549"/>
      <c r="B662" s="538" t="s">
        <v>1319</v>
      </c>
      <c r="C662" s="456"/>
      <c r="D662" s="503"/>
      <c r="E662" s="459"/>
      <c r="F662" s="468"/>
    </row>
    <row r="663" spans="1:6" ht="15" customHeight="1">
      <c r="A663" s="549"/>
      <c r="B663" s="537"/>
      <c r="C663" s="456"/>
      <c r="D663" s="503"/>
      <c r="E663" s="459"/>
      <c r="F663" s="468"/>
    </row>
    <row r="664" spans="1:6" ht="15" customHeight="1">
      <c r="A664" s="445"/>
      <c r="B664" s="537" t="s">
        <v>1320</v>
      </c>
      <c r="C664" s="456"/>
      <c r="D664" s="503"/>
      <c r="E664" s="459"/>
      <c r="F664" s="468"/>
    </row>
    <row r="665" spans="1:6" ht="15" customHeight="1">
      <c r="A665" s="445"/>
      <c r="B665" s="537" t="s">
        <v>1321</v>
      </c>
      <c r="C665" s="456"/>
      <c r="D665" s="503"/>
      <c r="E665" s="459"/>
      <c r="F665" s="468"/>
    </row>
    <row r="666" spans="1:6" ht="15" customHeight="1">
      <c r="A666" s="445"/>
      <c r="B666" s="537"/>
      <c r="C666" s="456"/>
      <c r="D666" s="503"/>
      <c r="E666" s="459"/>
      <c r="F666" s="468"/>
    </row>
    <row r="667" spans="1:6" ht="15" customHeight="1">
      <c r="A667" s="445" t="s">
        <v>2</v>
      </c>
      <c r="B667" s="537" t="s">
        <v>1322</v>
      </c>
      <c r="C667" s="456">
        <v>10</v>
      </c>
      <c r="D667" s="503" t="s">
        <v>15</v>
      </c>
      <c r="E667" s="547"/>
      <c r="F667" s="375"/>
    </row>
    <row r="668" spans="1:6" ht="15" customHeight="1">
      <c r="A668" s="445"/>
      <c r="B668" s="502"/>
      <c r="C668" s="456"/>
      <c r="D668" s="503"/>
      <c r="E668" s="547"/>
      <c r="F668" s="468"/>
    </row>
    <row r="669" spans="1:6" ht="15" customHeight="1">
      <c r="A669" s="445" t="s">
        <v>6</v>
      </c>
      <c r="B669" s="462" t="s">
        <v>1323</v>
      </c>
      <c r="C669" s="456"/>
      <c r="D669" s="503"/>
      <c r="E669" s="547"/>
      <c r="F669" s="468"/>
    </row>
    <row r="670" spans="1:6" ht="15" customHeight="1">
      <c r="A670" s="445"/>
      <c r="B670" s="462" t="s">
        <v>1324</v>
      </c>
      <c r="C670" s="456"/>
      <c r="D670" s="503"/>
      <c r="E670" s="547"/>
      <c r="F670" s="468"/>
    </row>
    <row r="671" spans="1:6" ht="15" customHeight="1">
      <c r="A671" s="445"/>
      <c r="B671" s="462" t="s">
        <v>1325</v>
      </c>
      <c r="C671" s="456"/>
      <c r="D671" s="503"/>
      <c r="E671" s="547"/>
      <c r="F671" s="468"/>
    </row>
    <row r="672" spans="1:6" ht="15" customHeight="1">
      <c r="A672" s="445"/>
      <c r="B672" s="462" t="s">
        <v>1326</v>
      </c>
      <c r="C672" s="456">
        <v>1</v>
      </c>
      <c r="D672" s="503" t="s">
        <v>32</v>
      </c>
      <c r="E672" s="547"/>
      <c r="F672" s="375"/>
    </row>
    <row r="673" spans="1:6" ht="15" customHeight="1">
      <c r="A673" s="445"/>
      <c r="B673" s="462"/>
      <c r="C673" s="456"/>
      <c r="D673" s="503"/>
      <c r="E673" s="547"/>
      <c r="F673" s="468"/>
    </row>
    <row r="674" spans="1:6" ht="15" customHeight="1">
      <c r="A674" s="445" t="s">
        <v>7</v>
      </c>
      <c r="B674" s="462" t="s">
        <v>1327</v>
      </c>
      <c r="C674" s="456">
        <v>3</v>
      </c>
      <c r="D674" s="503" t="s">
        <v>25</v>
      </c>
      <c r="E674" s="547"/>
      <c r="F674" s="375"/>
    </row>
    <row r="675" spans="1:6" ht="15" customHeight="1">
      <c r="A675" s="445"/>
      <c r="B675" s="462"/>
      <c r="C675" s="456"/>
      <c r="D675" s="503"/>
      <c r="E675" s="547"/>
      <c r="F675" s="468"/>
    </row>
    <row r="676" spans="1:6" ht="15" customHeight="1">
      <c r="A676" s="445" t="s">
        <v>8</v>
      </c>
      <c r="B676" s="462" t="s">
        <v>1328</v>
      </c>
      <c r="C676" s="456">
        <v>3</v>
      </c>
      <c r="D676" s="503" t="s">
        <v>25</v>
      </c>
      <c r="E676" s="547"/>
      <c r="F676" s="375"/>
    </row>
    <row r="677" spans="1:6" ht="15" customHeight="1">
      <c r="A677" s="445"/>
      <c r="B677" s="462"/>
      <c r="C677" s="456"/>
      <c r="D677" s="503"/>
      <c r="E677" s="547"/>
      <c r="F677" s="468"/>
    </row>
    <row r="678" spans="1:6" ht="15" customHeight="1">
      <c r="A678" s="445" t="s">
        <v>10</v>
      </c>
      <c r="B678" s="462" t="s">
        <v>1329</v>
      </c>
      <c r="C678" s="456"/>
      <c r="D678" s="503"/>
      <c r="E678" s="547"/>
      <c r="F678" s="468"/>
    </row>
    <row r="679" spans="1:6" ht="15" customHeight="1">
      <c r="A679" s="445"/>
      <c r="B679" s="462" t="s">
        <v>1330</v>
      </c>
      <c r="C679" s="456">
        <v>1</v>
      </c>
      <c r="D679" s="503" t="s">
        <v>32</v>
      </c>
      <c r="E679" s="547"/>
      <c r="F679" s="375"/>
    </row>
    <row r="680" spans="1:6" ht="15" customHeight="1">
      <c r="A680" s="445"/>
      <c r="B680" s="462"/>
      <c r="C680" s="456"/>
      <c r="D680" s="503"/>
      <c r="E680" s="547"/>
      <c r="F680" s="468"/>
    </row>
    <row r="681" spans="1:6" ht="15" customHeight="1">
      <c r="A681" s="445"/>
      <c r="B681" s="460" t="s">
        <v>1331</v>
      </c>
      <c r="C681" s="456"/>
      <c r="D681" s="503"/>
      <c r="E681" s="547"/>
      <c r="F681" s="468"/>
    </row>
    <row r="682" spans="1:6" ht="15" customHeight="1">
      <c r="A682" s="445"/>
      <c r="B682" s="462"/>
      <c r="C682" s="456"/>
      <c r="D682" s="503"/>
      <c r="E682" s="547"/>
      <c r="F682" s="468"/>
    </row>
    <row r="683" spans="1:6" ht="15" customHeight="1">
      <c r="A683" s="445" t="s">
        <v>14</v>
      </c>
      <c r="B683" s="462" t="s">
        <v>1332</v>
      </c>
      <c r="C683" s="456"/>
      <c r="D683" s="503"/>
      <c r="E683" s="547"/>
      <c r="F683" s="468"/>
    </row>
    <row r="684" spans="1:6" ht="15" customHeight="1">
      <c r="A684" s="445"/>
      <c r="B684" s="462" t="s">
        <v>1333</v>
      </c>
      <c r="C684" s="456">
        <v>15</v>
      </c>
      <c r="D684" s="503" t="s">
        <v>25</v>
      </c>
      <c r="E684" s="547"/>
      <c r="F684" s="375"/>
    </row>
    <row r="685" spans="1:6" ht="15" customHeight="1">
      <c r="A685" s="445"/>
      <c r="B685" s="462"/>
      <c r="C685" s="456"/>
      <c r="D685" s="503"/>
      <c r="E685" s="547"/>
      <c r="F685" s="468"/>
    </row>
    <row r="686" spans="1:6" ht="15" customHeight="1">
      <c r="A686" s="445"/>
      <c r="B686" s="460" t="s">
        <v>1334</v>
      </c>
      <c r="C686" s="456"/>
      <c r="D686" s="503"/>
      <c r="E686" s="547"/>
      <c r="F686" s="468"/>
    </row>
    <row r="687" spans="1:6" ht="15" customHeight="1">
      <c r="A687" s="445"/>
      <c r="B687" s="462"/>
      <c r="C687" s="456"/>
      <c r="D687" s="503"/>
      <c r="E687" s="547"/>
      <c r="F687" s="468"/>
    </row>
    <row r="688" spans="1:6" ht="15" customHeight="1">
      <c r="A688" s="445"/>
      <c r="B688" s="460" t="s">
        <v>1335</v>
      </c>
      <c r="C688" s="456"/>
      <c r="D688" s="503"/>
      <c r="E688" s="547"/>
      <c r="F688" s="468"/>
    </row>
    <row r="689" spans="1:6" ht="15" customHeight="1">
      <c r="A689" s="445"/>
      <c r="B689" s="460" t="s">
        <v>1336</v>
      </c>
      <c r="C689" s="456"/>
      <c r="D689" s="503"/>
      <c r="E689" s="547"/>
      <c r="F689" s="468"/>
    </row>
    <row r="690" spans="1:6" ht="15" customHeight="1">
      <c r="A690" s="445"/>
      <c r="B690" s="462"/>
      <c r="C690" s="456"/>
      <c r="D690" s="503"/>
      <c r="E690" s="547"/>
      <c r="F690" s="468"/>
    </row>
    <row r="691" spans="1:6" ht="15" customHeight="1">
      <c r="A691" s="445" t="s">
        <v>16</v>
      </c>
      <c r="B691" s="462" t="s">
        <v>1337</v>
      </c>
      <c r="C691" s="456"/>
      <c r="D691" s="503"/>
      <c r="E691" s="547"/>
      <c r="F691" s="468"/>
    </row>
    <row r="692" spans="1:6" ht="15" customHeight="1">
      <c r="A692" s="445"/>
      <c r="B692" s="462" t="s">
        <v>1338</v>
      </c>
      <c r="C692" s="456">
        <v>10</v>
      </c>
      <c r="D692" s="503" t="s">
        <v>15</v>
      </c>
      <c r="E692" s="547"/>
      <c r="F692" s="375"/>
    </row>
    <row r="693" spans="1:6" ht="15" customHeight="1">
      <c r="A693" s="445"/>
      <c r="B693" s="462"/>
      <c r="C693" s="456"/>
      <c r="D693" s="503"/>
      <c r="E693" s="547"/>
      <c r="F693" s="468"/>
    </row>
    <row r="694" spans="1:6" ht="15" customHeight="1">
      <c r="A694" s="445"/>
      <c r="B694" s="551" t="s">
        <v>1237</v>
      </c>
      <c r="C694" s="451"/>
      <c r="D694" s="451"/>
      <c r="E694" s="547"/>
      <c r="F694" s="468"/>
    </row>
    <row r="695" spans="1:6" ht="15" customHeight="1">
      <c r="A695" s="445"/>
      <c r="B695" s="551"/>
      <c r="C695" s="451"/>
      <c r="D695" s="451"/>
      <c r="E695" s="547"/>
      <c r="F695" s="468"/>
    </row>
    <row r="696" spans="1:6" ht="15" customHeight="1">
      <c r="A696" s="445"/>
      <c r="B696" s="551" t="s">
        <v>1339</v>
      </c>
      <c r="C696" s="451"/>
      <c r="D696" s="451"/>
      <c r="E696" s="547"/>
      <c r="F696" s="468"/>
    </row>
    <row r="697" spans="1:6" ht="15" customHeight="1">
      <c r="A697" s="445"/>
      <c r="B697" s="551" t="s">
        <v>1340</v>
      </c>
      <c r="C697" s="451"/>
      <c r="D697" s="451"/>
      <c r="E697" s="547"/>
      <c r="F697" s="468"/>
    </row>
    <row r="698" spans="1:6" ht="15" customHeight="1">
      <c r="A698" s="445"/>
      <c r="B698" s="552"/>
      <c r="C698" s="451"/>
      <c r="D698" s="451"/>
      <c r="E698" s="547"/>
      <c r="F698" s="468"/>
    </row>
    <row r="699" spans="1:6" ht="15" customHeight="1">
      <c r="A699" s="445" t="s">
        <v>24</v>
      </c>
      <c r="B699" s="552" t="s">
        <v>1341</v>
      </c>
      <c r="C699" s="451">
        <v>10</v>
      </c>
      <c r="D699" s="451" t="s">
        <v>15</v>
      </c>
      <c r="E699" s="547"/>
      <c r="F699" s="375"/>
    </row>
    <row r="700" spans="1:6" ht="15" customHeight="1">
      <c r="A700" s="445"/>
      <c r="B700" s="552"/>
      <c r="C700" s="451"/>
      <c r="D700" s="451"/>
      <c r="E700" s="547"/>
      <c r="F700" s="468"/>
    </row>
    <row r="701" spans="1:6" ht="15" customHeight="1">
      <c r="A701" s="445"/>
      <c r="B701" s="553" t="s">
        <v>1342</v>
      </c>
      <c r="C701" s="451"/>
      <c r="D701" s="451"/>
      <c r="E701" s="547"/>
      <c r="F701" s="468"/>
    </row>
    <row r="702" spans="1:6" ht="15" customHeight="1">
      <c r="A702" s="445"/>
      <c r="B702" s="553" t="s">
        <v>1343</v>
      </c>
      <c r="C702" s="451"/>
      <c r="D702" s="451"/>
      <c r="E702" s="547"/>
      <c r="F702" s="468"/>
    </row>
    <row r="703" spans="1:6" ht="15" customHeight="1">
      <c r="A703" s="445"/>
      <c r="B703" s="554"/>
      <c r="C703" s="451"/>
      <c r="D703" s="451"/>
      <c r="E703" s="547"/>
      <c r="F703" s="468"/>
    </row>
    <row r="704" spans="1:6" ht="15" customHeight="1">
      <c r="A704" s="445" t="s">
        <v>31</v>
      </c>
      <c r="B704" s="552" t="s">
        <v>1344</v>
      </c>
      <c r="C704" s="451">
        <v>15</v>
      </c>
      <c r="D704" s="451" t="s">
        <v>25</v>
      </c>
      <c r="E704" s="547"/>
      <c r="F704" s="375"/>
    </row>
    <row r="705" spans="1:6" ht="15" customHeight="1">
      <c r="A705" s="454"/>
      <c r="B705" s="462"/>
      <c r="C705" s="456"/>
      <c r="D705" s="503"/>
      <c r="E705" s="531"/>
      <c r="F705" s="544"/>
    </row>
    <row r="706" spans="1:6" ht="15" customHeight="1">
      <c r="A706" s="454"/>
      <c r="B706" s="462"/>
      <c r="C706" s="456"/>
      <c r="D706" s="503"/>
      <c r="E706" s="531"/>
      <c r="F706" s="544"/>
    </row>
    <row r="707" spans="1:6" ht="15" customHeight="1">
      <c r="A707" s="454"/>
      <c r="B707" s="462"/>
      <c r="C707" s="456"/>
      <c r="D707" s="503"/>
      <c r="E707" s="457"/>
      <c r="F707" s="468"/>
    </row>
    <row r="708" spans="1:6" ht="15" customHeight="1">
      <c r="A708" s="454"/>
      <c r="B708" s="462"/>
      <c r="C708" s="456"/>
      <c r="D708" s="503"/>
      <c r="E708" s="457"/>
      <c r="F708" s="468"/>
    </row>
    <row r="709" spans="1:6" ht="15" customHeight="1">
      <c r="A709" s="454"/>
      <c r="B709" s="462"/>
      <c r="C709" s="456"/>
      <c r="D709" s="503"/>
      <c r="E709" s="457"/>
      <c r="F709" s="468"/>
    </row>
    <row r="710" spans="1:6" ht="15" customHeight="1">
      <c r="A710" s="504"/>
      <c r="B710" s="459" t="s">
        <v>1</v>
      </c>
      <c r="C710" s="451"/>
      <c r="D710" s="451"/>
      <c r="E710" s="506"/>
      <c r="F710" s="507"/>
    </row>
    <row r="711" spans="1:6" ht="15" customHeight="1">
      <c r="A711" s="508"/>
      <c r="B711" s="475"/>
      <c r="C711" s="509"/>
      <c r="D711" s="509"/>
      <c r="E711" s="510"/>
      <c r="F711" s="511"/>
    </row>
    <row r="712" spans="1:6" ht="15" customHeight="1">
      <c r="A712" s="512" t="s">
        <v>1</v>
      </c>
      <c r="B712" s="478" t="s">
        <v>17</v>
      </c>
      <c r="C712" s="539"/>
      <c r="D712" s="493"/>
      <c r="E712" s="513" t="s">
        <v>18</v>
      </c>
      <c r="F712" s="507"/>
    </row>
    <row r="713" spans="1:6" ht="15" customHeight="1">
      <c r="A713" s="514" t="s">
        <v>1</v>
      </c>
      <c r="B713" s="464" t="s">
        <v>1</v>
      </c>
      <c r="C713" s="451" t="s">
        <v>1</v>
      </c>
      <c r="D713" s="451"/>
      <c r="E713" s="515" t="s">
        <v>1</v>
      </c>
      <c r="F713" s="516"/>
    </row>
    <row r="714" spans="1:6" ht="15" customHeight="1" thickBot="1">
      <c r="A714" s="517" t="s">
        <v>1</v>
      </c>
      <c r="B714" s="518" t="s">
        <v>1196</v>
      </c>
      <c r="C714" s="550">
        <f>C655+0.01</f>
        <v>6.1199999999999992</v>
      </c>
      <c r="D714" s="519"/>
      <c r="E714" s="520"/>
      <c r="F714" s="521"/>
    </row>
    <row r="715" spans="1:6" ht="15" customHeight="1">
      <c r="A715" s="486"/>
      <c r="B715" s="444"/>
      <c r="C715" s="487"/>
      <c r="D715" s="487"/>
      <c r="E715" s="488"/>
      <c r="F715" s="489"/>
    </row>
    <row r="716" spans="1:6" ht="15" customHeight="1">
      <c r="A716" s="490"/>
      <c r="B716" s="446"/>
      <c r="C716" s="451"/>
      <c r="D716" s="451" t="s">
        <v>1</v>
      </c>
      <c r="E716" s="1011" t="s">
        <v>1168</v>
      </c>
      <c r="F716" s="1012"/>
    </row>
    <row r="717" spans="1:6" ht="15" customHeight="1">
      <c r="A717" s="492"/>
      <c r="B717" s="448"/>
      <c r="C717" s="493"/>
      <c r="D717" s="493"/>
      <c r="E717" s="1009"/>
      <c r="F717" s="1010"/>
    </row>
    <row r="718" spans="1:6" ht="15" customHeight="1">
      <c r="A718" s="449"/>
      <c r="B718" s="450"/>
      <c r="C718" s="451"/>
      <c r="D718" s="451"/>
      <c r="E718" s="496"/>
      <c r="F718" s="497"/>
    </row>
    <row r="719" spans="1:6" ht="15" customHeight="1">
      <c r="A719" s="454"/>
      <c r="B719" s="460" t="s">
        <v>46</v>
      </c>
      <c r="C719" s="456"/>
      <c r="D719" s="503"/>
      <c r="E719" s="457"/>
      <c r="F719" s="468"/>
    </row>
    <row r="720" spans="1:6" ht="15" customHeight="1">
      <c r="A720" s="454"/>
      <c r="B720" s="462"/>
      <c r="C720" s="456"/>
      <c r="D720" s="503"/>
      <c r="E720" s="457"/>
      <c r="F720" s="468"/>
    </row>
    <row r="721" spans="1:6" ht="15" customHeight="1">
      <c r="A721" s="454" t="s">
        <v>2</v>
      </c>
      <c r="B721" s="462" t="s">
        <v>1345</v>
      </c>
      <c r="C721" s="456"/>
      <c r="D721" s="503"/>
      <c r="E721" s="457"/>
      <c r="F721" s="468"/>
    </row>
    <row r="722" spans="1:6" ht="15" customHeight="1">
      <c r="A722" s="454"/>
      <c r="B722" s="462" t="s">
        <v>1346</v>
      </c>
      <c r="C722" s="456"/>
      <c r="D722" s="503"/>
      <c r="E722" s="457"/>
      <c r="F722" s="468"/>
    </row>
    <row r="723" spans="1:6" ht="15" customHeight="1">
      <c r="A723" s="454"/>
      <c r="B723" s="462" t="s">
        <v>1347</v>
      </c>
      <c r="C723" s="456">
        <v>1</v>
      </c>
      <c r="D723" s="503" t="s">
        <v>32</v>
      </c>
      <c r="E723" s="531"/>
      <c r="F723" s="375"/>
    </row>
    <row r="724" spans="1:6" ht="15" customHeight="1">
      <c r="A724" s="454"/>
      <c r="B724" s="462"/>
      <c r="C724" s="456"/>
      <c r="D724" s="503"/>
      <c r="E724" s="531"/>
      <c r="F724" s="544"/>
    </row>
    <row r="725" spans="1:6" ht="15" customHeight="1">
      <c r="A725" s="454" t="s">
        <v>6</v>
      </c>
      <c r="B725" s="462" t="s">
        <v>1348</v>
      </c>
      <c r="C725" s="456"/>
      <c r="D725" s="503"/>
      <c r="E725" s="531"/>
      <c r="F725" s="544"/>
    </row>
    <row r="726" spans="1:6" ht="15" customHeight="1">
      <c r="A726" s="454"/>
      <c r="B726" s="462" t="s">
        <v>1349</v>
      </c>
      <c r="C726" s="456"/>
      <c r="D726" s="503"/>
      <c r="E726" s="531"/>
      <c r="F726" s="544"/>
    </row>
    <row r="727" spans="1:6" ht="15" customHeight="1">
      <c r="A727" s="454"/>
      <c r="B727" s="462" t="s">
        <v>1350</v>
      </c>
      <c r="C727" s="456"/>
      <c r="D727" s="503"/>
      <c r="E727" s="531"/>
      <c r="F727" s="544"/>
    </row>
    <row r="728" spans="1:6" ht="15" customHeight="1">
      <c r="A728" s="454"/>
      <c r="B728" s="462" t="s">
        <v>1351</v>
      </c>
      <c r="C728" s="456"/>
      <c r="D728" s="503"/>
      <c r="E728" s="531"/>
      <c r="F728" s="544"/>
    </row>
    <row r="729" spans="1:6" ht="15" customHeight="1">
      <c r="A729" s="454"/>
      <c r="B729" s="462" t="s">
        <v>1352</v>
      </c>
      <c r="C729" s="456">
        <v>1</v>
      </c>
      <c r="D729" s="503" t="s">
        <v>32</v>
      </c>
      <c r="E729" s="531"/>
      <c r="F729" s="375"/>
    </row>
    <row r="730" spans="1:6" ht="15" customHeight="1">
      <c r="A730" s="454"/>
      <c r="B730" s="462"/>
      <c r="C730" s="456"/>
      <c r="D730" s="503"/>
      <c r="E730" s="531"/>
      <c r="F730" s="544"/>
    </row>
    <row r="731" spans="1:6" ht="15" customHeight="1">
      <c r="A731" s="454" t="s">
        <v>7</v>
      </c>
      <c r="B731" s="462" t="s">
        <v>1353</v>
      </c>
      <c r="C731" s="456"/>
      <c r="D731" s="503"/>
      <c r="E731" s="531"/>
      <c r="F731" s="544"/>
    </row>
    <row r="732" spans="1:6" ht="15" customHeight="1">
      <c r="A732" s="454"/>
      <c r="B732" s="462" t="s">
        <v>1354</v>
      </c>
      <c r="C732" s="456"/>
      <c r="D732" s="503"/>
      <c r="E732" s="531"/>
      <c r="F732" s="544"/>
    </row>
    <row r="733" spans="1:6" ht="15" customHeight="1">
      <c r="A733" s="454"/>
      <c r="B733" s="462" t="s">
        <v>1355</v>
      </c>
      <c r="C733" s="456">
        <v>1</v>
      </c>
      <c r="D733" s="503" t="s">
        <v>32</v>
      </c>
      <c r="E733" s="531"/>
      <c r="F733" s="375"/>
    </row>
    <row r="734" spans="1:6" ht="15" customHeight="1">
      <c r="A734" s="454"/>
      <c r="B734" s="462"/>
      <c r="C734" s="456"/>
      <c r="D734" s="503"/>
      <c r="E734" s="531"/>
      <c r="F734" s="544"/>
    </row>
    <row r="735" spans="1:6" ht="15" customHeight="1">
      <c r="A735" s="454"/>
      <c r="B735" s="460" t="s">
        <v>1356</v>
      </c>
      <c r="C735" s="456"/>
      <c r="D735" s="503"/>
      <c r="E735" s="531"/>
      <c r="F735" s="544"/>
    </row>
    <row r="736" spans="1:6" ht="15" customHeight="1">
      <c r="A736" s="454"/>
      <c r="B736" s="462"/>
      <c r="C736" s="456"/>
      <c r="D736" s="503"/>
      <c r="E736" s="531"/>
      <c r="F736" s="544"/>
    </row>
    <row r="737" spans="1:6" ht="15" customHeight="1">
      <c r="A737" s="454" t="s">
        <v>8</v>
      </c>
      <c r="B737" s="462" t="s">
        <v>1357</v>
      </c>
      <c r="C737" s="456">
        <v>2</v>
      </c>
      <c r="D737" s="503" t="s">
        <v>32</v>
      </c>
      <c r="E737" s="531"/>
      <c r="F737" s="375"/>
    </row>
    <row r="738" spans="1:6" ht="15" customHeight="1">
      <c r="A738" s="454"/>
      <c r="B738" s="462"/>
      <c r="C738" s="456"/>
      <c r="D738" s="503"/>
      <c r="E738" s="531"/>
      <c r="F738" s="544"/>
    </row>
    <row r="739" spans="1:6" ht="15" customHeight="1">
      <c r="A739" s="454" t="s">
        <v>10</v>
      </c>
      <c r="B739" s="462" t="s">
        <v>1358</v>
      </c>
      <c r="C739" s="456">
        <v>1</v>
      </c>
      <c r="D739" s="503" t="s">
        <v>32</v>
      </c>
      <c r="E739" s="531"/>
      <c r="F739" s="375"/>
    </row>
    <row r="740" spans="1:6" ht="15" customHeight="1">
      <c r="A740" s="454"/>
      <c r="B740" s="462"/>
      <c r="C740" s="456"/>
      <c r="D740" s="503"/>
      <c r="E740" s="531"/>
      <c r="F740" s="544"/>
    </row>
    <row r="741" spans="1:6" ht="15" customHeight="1">
      <c r="A741" s="454" t="s">
        <v>14</v>
      </c>
      <c r="B741" s="462" t="s">
        <v>1359</v>
      </c>
      <c r="C741" s="456">
        <v>2</v>
      </c>
      <c r="D741" s="503" t="s">
        <v>32</v>
      </c>
      <c r="E741" s="531"/>
      <c r="F741" s="375"/>
    </row>
    <row r="742" spans="1:6" ht="15" customHeight="1">
      <c r="A742" s="454"/>
      <c r="B742" s="462"/>
      <c r="C742" s="456"/>
      <c r="D742" s="503"/>
      <c r="E742" s="531"/>
      <c r="F742" s="544"/>
    </row>
    <row r="743" spans="1:6" ht="15" customHeight="1">
      <c r="A743" s="454"/>
      <c r="B743" s="460" t="s">
        <v>1360</v>
      </c>
      <c r="C743" s="456"/>
      <c r="D743" s="503"/>
      <c r="E743" s="531"/>
      <c r="F743" s="544"/>
    </row>
    <row r="744" spans="1:6" ht="15" customHeight="1">
      <c r="A744" s="454"/>
      <c r="B744" s="462"/>
      <c r="C744" s="456"/>
      <c r="D744" s="503"/>
      <c r="E744" s="531"/>
      <c r="F744" s="544"/>
    </row>
    <row r="745" spans="1:6" ht="15" customHeight="1">
      <c r="A745" s="454" t="s">
        <v>16</v>
      </c>
      <c r="B745" s="462" t="s">
        <v>1361</v>
      </c>
      <c r="C745" s="456"/>
      <c r="D745" s="503"/>
      <c r="E745" s="531"/>
      <c r="F745" s="544"/>
    </row>
    <row r="746" spans="1:6" ht="15" customHeight="1">
      <c r="A746" s="454"/>
      <c r="B746" s="462" t="s">
        <v>1362</v>
      </c>
      <c r="C746" s="456"/>
      <c r="D746" s="503"/>
      <c r="E746" s="531"/>
      <c r="F746" s="544"/>
    </row>
    <row r="747" spans="1:6" ht="15" customHeight="1">
      <c r="A747" s="454"/>
      <c r="B747" s="462" t="s">
        <v>1363</v>
      </c>
      <c r="C747" s="456"/>
      <c r="D747" s="503"/>
      <c r="E747" s="531"/>
      <c r="F747" s="544"/>
    </row>
    <row r="748" spans="1:6" ht="15" customHeight="1">
      <c r="A748" s="454"/>
      <c r="B748" s="462" t="s">
        <v>1364</v>
      </c>
      <c r="C748" s="456">
        <v>2</v>
      </c>
      <c r="D748" s="503" t="s">
        <v>32</v>
      </c>
      <c r="E748" s="531"/>
      <c r="F748" s="375"/>
    </row>
    <row r="749" spans="1:6" ht="15" customHeight="1">
      <c r="A749" s="454"/>
      <c r="B749" s="462"/>
      <c r="C749" s="456"/>
      <c r="D749" s="503"/>
      <c r="E749" s="531"/>
      <c r="F749" s="544"/>
    </row>
    <row r="750" spans="1:6" ht="15" customHeight="1">
      <c r="A750" s="454"/>
      <c r="B750" s="460" t="s">
        <v>48</v>
      </c>
      <c r="C750" s="456"/>
      <c r="D750" s="503"/>
      <c r="E750" s="531"/>
      <c r="F750" s="544"/>
    </row>
    <row r="751" spans="1:6" ht="15" customHeight="1">
      <c r="A751" s="454"/>
      <c r="B751" s="462"/>
      <c r="C751" s="456"/>
      <c r="D751" s="503"/>
      <c r="E751" s="531"/>
      <c r="F751" s="544"/>
    </row>
    <row r="752" spans="1:6" ht="15" customHeight="1">
      <c r="A752" s="454"/>
      <c r="B752" s="460" t="s">
        <v>1365</v>
      </c>
      <c r="C752" s="456"/>
      <c r="D752" s="503"/>
      <c r="E752" s="531"/>
      <c r="F752" s="544"/>
    </row>
    <row r="753" spans="1:6" ht="15" customHeight="1">
      <c r="A753" s="454"/>
      <c r="B753" s="462"/>
      <c r="C753" s="456"/>
      <c r="D753" s="503"/>
      <c r="E753" s="531"/>
      <c r="F753" s="544"/>
    </row>
    <row r="754" spans="1:6" ht="15" customHeight="1">
      <c r="A754" s="454" t="s">
        <v>24</v>
      </c>
      <c r="B754" s="462" t="s">
        <v>1366</v>
      </c>
      <c r="C754" s="456">
        <v>3</v>
      </c>
      <c r="D754" s="503" t="s">
        <v>25</v>
      </c>
      <c r="E754" s="531"/>
      <c r="F754" s="375"/>
    </row>
    <row r="755" spans="1:6" ht="15" customHeight="1">
      <c r="A755" s="454"/>
      <c r="B755" s="462"/>
      <c r="C755" s="456"/>
      <c r="D755" s="503"/>
      <c r="E755" s="531"/>
      <c r="F755" s="544"/>
    </row>
    <row r="756" spans="1:6" ht="15" customHeight="1">
      <c r="A756" s="454" t="s">
        <v>31</v>
      </c>
      <c r="B756" s="462" t="s">
        <v>1367</v>
      </c>
      <c r="C756" s="456">
        <v>3</v>
      </c>
      <c r="D756" s="503" t="s">
        <v>25</v>
      </c>
      <c r="E756" s="531"/>
      <c r="F756" s="375"/>
    </row>
    <row r="757" spans="1:6" ht="15" customHeight="1">
      <c r="A757" s="454"/>
      <c r="B757" s="462"/>
      <c r="C757" s="456"/>
      <c r="D757" s="503"/>
      <c r="E757" s="531"/>
      <c r="F757" s="544"/>
    </row>
    <row r="758" spans="1:6" ht="15" customHeight="1">
      <c r="A758" s="454" t="s">
        <v>34</v>
      </c>
      <c r="B758" s="462" t="s">
        <v>1368</v>
      </c>
      <c r="C758" s="456">
        <v>3</v>
      </c>
      <c r="D758" s="503" t="s">
        <v>25</v>
      </c>
      <c r="E758" s="531"/>
      <c r="F758" s="375"/>
    </row>
    <row r="759" spans="1:6" ht="15" customHeight="1">
      <c r="A759" s="454"/>
      <c r="B759" s="462"/>
      <c r="C759" s="456"/>
      <c r="D759" s="503"/>
      <c r="E759" s="531"/>
      <c r="F759" s="544"/>
    </row>
    <row r="760" spans="1:6" ht="15" customHeight="1">
      <c r="A760" s="454" t="s">
        <v>35</v>
      </c>
      <c r="B760" s="462" t="s">
        <v>1369</v>
      </c>
      <c r="C760" s="456">
        <v>1</v>
      </c>
      <c r="D760" s="503" t="s">
        <v>32</v>
      </c>
      <c r="E760" s="531"/>
      <c r="F760" s="375"/>
    </row>
    <row r="761" spans="1:6" ht="15" customHeight="1">
      <c r="A761" s="454"/>
      <c r="B761" s="462"/>
      <c r="C761" s="456"/>
      <c r="D761" s="503"/>
      <c r="E761" s="531"/>
      <c r="F761" s="544"/>
    </row>
    <row r="762" spans="1:6" ht="15" customHeight="1">
      <c r="A762" s="454" t="s">
        <v>37</v>
      </c>
      <c r="B762" s="462" t="s">
        <v>1370</v>
      </c>
      <c r="C762" s="456">
        <v>3</v>
      </c>
      <c r="D762" s="503" t="s">
        <v>32</v>
      </c>
      <c r="E762" s="531"/>
      <c r="F762" s="375"/>
    </row>
    <row r="763" spans="1:6" ht="15" customHeight="1">
      <c r="A763" s="454"/>
      <c r="B763" s="462"/>
      <c r="C763" s="456"/>
      <c r="D763" s="503"/>
      <c r="E763" s="531"/>
      <c r="F763" s="544"/>
    </row>
    <row r="764" spans="1:6" ht="15" customHeight="1">
      <c r="A764" s="454" t="s">
        <v>38</v>
      </c>
      <c r="B764" s="462" t="s">
        <v>1371</v>
      </c>
      <c r="C764" s="456">
        <v>1</v>
      </c>
      <c r="D764" s="503" t="s">
        <v>32</v>
      </c>
      <c r="E764" s="531"/>
      <c r="F764" s="375"/>
    </row>
    <row r="765" spans="1:6" ht="15" customHeight="1">
      <c r="A765" s="454"/>
      <c r="B765" s="462"/>
      <c r="C765" s="456"/>
      <c r="D765" s="503"/>
      <c r="E765" s="531"/>
      <c r="F765" s="544"/>
    </row>
    <row r="766" spans="1:6" ht="15" customHeight="1">
      <c r="A766" s="454" t="s">
        <v>39</v>
      </c>
      <c r="B766" s="462" t="s">
        <v>1372</v>
      </c>
      <c r="C766" s="456">
        <v>1</v>
      </c>
      <c r="D766" s="503" t="s">
        <v>32</v>
      </c>
      <c r="E766" s="531"/>
      <c r="F766" s="375"/>
    </row>
    <row r="767" spans="1:6" ht="15" customHeight="1">
      <c r="A767" s="454"/>
      <c r="B767" s="462"/>
      <c r="C767" s="456"/>
      <c r="D767" s="503"/>
      <c r="E767" s="531"/>
      <c r="F767" s="544"/>
    </row>
    <row r="768" spans="1:6" ht="15" customHeight="1">
      <c r="A768" s="454" t="s">
        <v>96</v>
      </c>
      <c r="B768" s="462" t="s">
        <v>1373</v>
      </c>
      <c r="C768" s="456">
        <v>1</v>
      </c>
      <c r="D768" s="503" t="s">
        <v>32</v>
      </c>
      <c r="E768" s="531"/>
      <c r="F768" s="375"/>
    </row>
    <row r="769" spans="1:6" ht="15" customHeight="1">
      <c r="A769" s="454"/>
      <c r="B769" s="462"/>
      <c r="C769" s="456"/>
      <c r="D769" s="503"/>
      <c r="E769" s="531"/>
      <c r="F769" s="544"/>
    </row>
    <row r="770" spans="1:6" ht="15" customHeight="1">
      <c r="A770" s="508"/>
      <c r="B770" s="475"/>
      <c r="C770" s="509"/>
      <c r="D770" s="509"/>
      <c r="E770" s="510"/>
      <c r="F770" s="511"/>
    </row>
    <row r="771" spans="1:6" ht="15" customHeight="1">
      <c r="A771" s="512" t="s">
        <v>1</v>
      </c>
      <c r="B771" s="478" t="s">
        <v>17</v>
      </c>
      <c r="C771" s="539"/>
      <c r="D771" s="493"/>
      <c r="E771" s="513" t="s">
        <v>18</v>
      </c>
      <c r="F771" s="507"/>
    </row>
    <row r="772" spans="1:6" ht="15" customHeight="1">
      <c r="A772" s="514" t="s">
        <v>1</v>
      </c>
      <c r="B772" s="464" t="s">
        <v>1</v>
      </c>
      <c r="C772" s="451" t="s">
        <v>1</v>
      </c>
      <c r="D772" s="451"/>
      <c r="E772" s="515" t="s">
        <v>1</v>
      </c>
      <c r="F772" s="516"/>
    </row>
    <row r="773" spans="1:6" ht="15" customHeight="1" thickBot="1">
      <c r="A773" s="517" t="s">
        <v>1</v>
      </c>
      <c r="B773" s="518" t="s">
        <v>1196</v>
      </c>
      <c r="C773" s="550">
        <f>C714+0.01</f>
        <v>6.129999999999999</v>
      </c>
      <c r="D773" s="519"/>
      <c r="E773" s="520"/>
      <c r="F773" s="521"/>
    </row>
    <row r="774" spans="1:6" ht="15" customHeight="1">
      <c r="A774" s="486"/>
      <c r="B774" s="444"/>
      <c r="C774" s="487"/>
      <c r="D774" s="487"/>
      <c r="E774" s="488"/>
      <c r="F774" s="489"/>
    </row>
    <row r="775" spans="1:6" ht="15" customHeight="1">
      <c r="A775" s="490"/>
      <c r="B775" s="446"/>
      <c r="C775" s="451"/>
      <c r="D775" s="451" t="s">
        <v>1</v>
      </c>
      <c r="E775" s="1011" t="s">
        <v>1168</v>
      </c>
      <c r="F775" s="1012"/>
    </row>
    <row r="776" spans="1:6" ht="15" customHeight="1">
      <c r="A776" s="492"/>
      <c r="B776" s="448"/>
      <c r="C776" s="493"/>
      <c r="D776" s="493"/>
      <c r="E776" s="1009"/>
      <c r="F776" s="1010"/>
    </row>
    <row r="777" spans="1:6" ht="15" customHeight="1">
      <c r="A777" s="454"/>
      <c r="B777" s="462"/>
      <c r="C777" s="456"/>
      <c r="D777" s="503"/>
      <c r="E777" s="531"/>
      <c r="F777" s="544"/>
    </row>
    <row r="778" spans="1:6" ht="15" customHeight="1">
      <c r="A778" s="454"/>
      <c r="B778" s="460" t="s">
        <v>1374</v>
      </c>
      <c r="C778" s="456"/>
      <c r="D778" s="503"/>
      <c r="E778" s="531"/>
      <c r="F778" s="544"/>
    </row>
    <row r="779" spans="1:6" ht="15" customHeight="1">
      <c r="A779" s="454"/>
      <c r="B779" s="462"/>
      <c r="C779" s="456"/>
      <c r="D779" s="503"/>
      <c r="E779" s="531"/>
      <c r="F779" s="544"/>
    </row>
    <row r="780" spans="1:6" ht="15" customHeight="1">
      <c r="A780" s="454" t="s">
        <v>2</v>
      </c>
      <c r="B780" s="462" t="s">
        <v>1375</v>
      </c>
      <c r="C780" s="456"/>
      <c r="D780" s="503"/>
      <c r="E780" s="531"/>
      <c r="F780" s="544"/>
    </row>
    <row r="781" spans="1:6" ht="15" customHeight="1">
      <c r="A781" s="454"/>
      <c r="B781" s="462" t="s">
        <v>1376</v>
      </c>
      <c r="C781" s="456"/>
      <c r="D781" s="503"/>
      <c r="E781" s="531"/>
      <c r="F781" s="544"/>
    </row>
    <row r="782" spans="1:6" ht="15" customHeight="1">
      <c r="A782" s="454"/>
      <c r="B782" s="462" t="s">
        <v>1377</v>
      </c>
      <c r="C782" s="456">
        <v>1</v>
      </c>
      <c r="D782" s="503" t="s">
        <v>32</v>
      </c>
      <c r="E782" s="531"/>
      <c r="F782" s="375"/>
    </row>
    <row r="783" spans="1:6" ht="15" customHeight="1">
      <c r="A783" s="454"/>
      <c r="B783" s="462"/>
      <c r="C783" s="456"/>
      <c r="D783" s="503"/>
      <c r="E783" s="531"/>
      <c r="F783" s="375"/>
    </row>
    <row r="784" spans="1:6" ht="15" customHeight="1">
      <c r="A784" s="454"/>
      <c r="B784" s="460" t="s">
        <v>1378</v>
      </c>
      <c r="C784" s="456"/>
      <c r="D784" s="503"/>
      <c r="E784" s="457"/>
      <c r="F784" s="468"/>
    </row>
    <row r="785" spans="1:6" ht="15" customHeight="1">
      <c r="A785" s="454"/>
      <c r="B785" s="462"/>
      <c r="C785" s="456"/>
      <c r="D785" s="503"/>
      <c r="E785" s="457"/>
      <c r="F785" s="468"/>
    </row>
    <row r="786" spans="1:6" ht="15" customHeight="1">
      <c r="A786" s="454" t="s">
        <v>6</v>
      </c>
      <c r="B786" s="462" t="s">
        <v>1379</v>
      </c>
      <c r="C786" s="456"/>
      <c r="D786" s="503"/>
      <c r="E786" s="457"/>
      <c r="F786" s="468"/>
    </row>
    <row r="787" spans="1:6" ht="15" customHeight="1">
      <c r="A787" s="454"/>
      <c r="B787" s="462" t="s">
        <v>1380</v>
      </c>
      <c r="C787" s="456"/>
      <c r="D787" s="503"/>
      <c r="E787" s="531"/>
      <c r="F787" s="544"/>
    </row>
    <row r="788" spans="1:6" ht="15" customHeight="1">
      <c r="A788" s="454"/>
      <c r="B788" s="462" t="s">
        <v>1381</v>
      </c>
      <c r="C788" s="456">
        <v>1</v>
      </c>
      <c r="D788" s="503" t="s">
        <v>32</v>
      </c>
      <c r="E788" s="531"/>
      <c r="F788" s="375"/>
    </row>
    <row r="789" spans="1:6" ht="15" customHeight="1">
      <c r="A789" s="454"/>
      <c r="B789" s="462"/>
      <c r="C789" s="456"/>
      <c r="D789" s="503"/>
      <c r="E789" s="531"/>
      <c r="F789" s="544"/>
    </row>
    <row r="790" spans="1:6" ht="15" customHeight="1">
      <c r="A790" s="454"/>
      <c r="B790" s="460" t="s">
        <v>1382</v>
      </c>
      <c r="C790" s="456"/>
      <c r="D790" s="503"/>
      <c r="E790" s="531"/>
      <c r="F790" s="544"/>
    </row>
    <row r="791" spans="1:6" ht="15" customHeight="1">
      <c r="A791" s="454"/>
      <c r="B791" s="462"/>
      <c r="C791" s="456"/>
      <c r="D791" s="503"/>
      <c r="E791" s="531"/>
      <c r="F791" s="544"/>
    </row>
    <row r="792" spans="1:6" ht="15" customHeight="1">
      <c r="A792" s="454" t="s">
        <v>7</v>
      </c>
      <c r="B792" s="462" t="s">
        <v>1383</v>
      </c>
      <c r="C792" s="456"/>
      <c r="D792" s="503"/>
      <c r="E792" s="531"/>
      <c r="F792" s="544"/>
    </row>
    <row r="793" spans="1:6" ht="15" customHeight="1">
      <c r="A793" s="454"/>
      <c r="B793" s="462" t="s">
        <v>1384</v>
      </c>
      <c r="C793" s="456"/>
      <c r="D793" s="503" t="s">
        <v>374</v>
      </c>
      <c r="E793" s="531"/>
      <c r="F793" s="544"/>
    </row>
    <row r="794" spans="1:6" ht="15" customHeight="1">
      <c r="A794" s="454"/>
      <c r="B794" s="462"/>
      <c r="C794" s="456"/>
      <c r="D794" s="503"/>
      <c r="E794" s="531"/>
      <c r="F794" s="544"/>
    </row>
    <row r="795" spans="1:6" ht="15" customHeight="1">
      <c r="A795" s="454"/>
      <c r="B795" s="460" t="s">
        <v>1385</v>
      </c>
      <c r="C795" s="456"/>
      <c r="D795" s="503"/>
      <c r="E795" s="531"/>
      <c r="F795" s="544"/>
    </row>
    <row r="796" spans="1:6" ht="15" customHeight="1">
      <c r="A796" s="454"/>
      <c r="B796" s="462"/>
      <c r="C796" s="456"/>
      <c r="D796" s="503"/>
      <c r="E796" s="531"/>
      <c r="F796" s="544"/>
    </row>
    <row r="797" spans="1:6" ht="15" customHeight="1">
      <c r="A797" s="454"/>
      <c r="B797" s="462" t="s">
        <v>1386</v>
      </c>
      <c r="C797" s="456"/>
      <c r="D797" s="503"/>
      <c r="E797" s="531"/>
      <c r="F797" s="544"/>
    </row>
    <row r="798" spans="1:6" ht="15" customHeight="1">
      <c r="A798" s="454"/>
      <c r="B798" s="462"/>
      <c r="C798" s="456"/>
      <c r="D798" s="503"/>
      <c r="E798" s="531"/>
      <c r="F798" s="544"/>
    </row>
    <row r="799" spans="1:6" ht="15" customHeight="1">
      <c r="A799" s="454" t="s">
        <v>8</v>
      </c>
      <c r="B799" s="462" t="s">
        <v>1387</v>
      </c>
      <c r="C799" s="456">
        <v>5</v>
      </c>
      <c r="D799" s="503" t="s">
        <v>25</v>
      </c>
      <c r="E799" s="531"/>
      <c r="F799" s="375"/>
    </row>
    <row r="800" spans="1:6" ht="15" customHeight="1">
      <c r="A800" s="454"/>
      <c r="B800" s="462"/>
      <c r="C800" s="456"/>
      <c r="D800" s="503"/>
      <c r="E800" s="531"/>
      <c r="F800" s="544"/>
    </row>
    <row r="801" spans="1:6" ht="15" customHeight="1">
      <c r="A801" s="454" t="s">
        <v>10</v>
      </c>
      <c r="B801" s="462" t="s">
        <v>1388</v>
      </c>
      <c r="C801" s="456">
        <v>2</v>
      </c>
      <c r="D801" s="503" t="s">
        <v>25</v>
      </c>
      <c r="E801" s="531"/>
      <c r="F801" s="375"/>
    </row>
    <row r="802" spans="1:6" ht="15" customHeight="1">
      <c r="A802" s="454"/>
      <c r="B802" s="462"/>
      <c r="C802" s="456"/>
      <c r="D802" s="503"/>
      <c r="E802" s="531"/>
      <c r="F802" s="544"/>
    </row>
    <row r="803" spans="1:6" ht="15" customHeight="1">
      <c r="A803" s="454" t="s">
        <v>14</v>
      </c>
      <c r="B803" s="462" t="s">
        <v>1389</v>
      </c>
      <c r="C803" s="456">
        <v>2</v>
      </c>
      <c r="D803" s="503" t="s">
        <v>32</v>
      </c>
      <c r="E803" s="531"/>
      <c r="F803" s="375"/>
    </row>
    <row r="804" spans="1:6" ht="15" customHeight="1">
      <c r="A804" s="454"/>
      <c r="B804" s="462"/>
      <c r="C804" s="456"/>
      <c r="D804" s="503"/>
      <c r="E804" s="531"/>
      <c r="F804" s="544"/>
    </row>
    <row r="805" spans="1:6" ht="15" customHeight="1">
      <c r="A805" s="454" t="s">
        <v>16</v>
      </c>
      <c r="B805" s="462" t="s">
        <v>1390</v>
      </c>
      <c r="C805" s="456">
        <v>1</v>
      </c>
      <c r="D805" s="503" t="s">
        <v>32</v>
      </c>
      <c r="E805" s="531"/>
      <c r="F805" s="375"/>
    </row>
    <row r="806" spans="1:6" ht="15" customHeight="1">
      <c r="A806" s="454"/>
      <c r="B806" s="462"/>
      <c r="C806" s="456"/>
      <c r="D806" s="503"/>
      <c r="E806" s="531"/>
      <c r="F806" s="544"/>
    </row>
    <row r="807" spans="1:6" ht="15" customHeight="1">
      <c r="A807" s="454" t="s">
        <v>24</v>
      </c>
      <c r="B807" s="462" t="s">
        <v>1391</v>
      </c>
      <c r="C807" s="456">
        <v>1</v>
      </c>
      <c r="D807" s="503" t="s">
        <v>32</v>
      </c>
      <c r="E807" s="531"/>
      <c r="F807" s="375"/>
    </row>
    <row r="808" spans="1:6" ht="15" customHeight="1">
      <c r="A808" s="454"/>
      <c r="B808" s="462"/>
      <c r="C808" s="456"/>
      <c r="D808" s="503"/>
      <c r="E808" s="531"/>
      <c r="F808" s="544"/>
    </row>
    <row r="809" spans="1:6" ht="15" customHeight="1">
      <c r="A809" s="454"/>
      <c r="B809" s="460" t="s">
        <v>1392</v>
      </c>
      <c r="C809" s="456"/>
      <c r="D809" s="503"/>
      <c r="E809" s="531"/>
      <c r="F809" s="544"/>
    </row>
    <row r="810" spans="1:6" ht="15" customHeight="1">
      <c r="A810" s="454"/>
      <c r="B810" s="462"/>
      <c r="C810" s="456"/>
      <c r="D810" s="503"/>
      <c r="E810" s="531"/>
      <c r="F810" s="544"/>
    </row>
    <row r="811" spans="1:6" ht="15" customHeight="1">
      <c r="A811" s="454"/>
      <c r="B811" s="462" t="s">
        <v>1393</v>
      </c>
      <c r="C811" s="456"/>
      <c r="D811" s="503"/>
      <c r="E811" s="531"/>
      <c r="F811" s="544"/>
    </row>
    <row r="812" spans="1:6" ht="15" customHeight="1">
      <c r="A812" s="454"/>
      <c r="B812" s="462"/>
      <c r="C812" s="456"/>
      <c r="D812" s="503"/>
      <c r="E812" s="531"/>
      <c r="F812" s="544"/>
    </row>
    <row r="813" spans="1:6" ht="15" customHeight="1">
      <c r="A813" s="454" t="s">
        <v>31</v>
      </c>
      <c r="B813" s="462" t="s">
        <v>1394</v>
      </c>
      <c r="C813" s="456">
        <v>1</v>
      </c>
      <c r="D813" s="503" t="s">
        <v>32</v>
      </c>
      <c r="E813" s="531"/>
      <c r="F813" s="375"/>
    </row>
    <row r="814" spans="1:6" ht="15" customHeight="1">
      <c r="A814" s="454"/>
      <c r="B814" s="462"/>
      <c r="C814" s="456"/>
      <c r="D814" s="503"/>
      <c r="E814" s="531"/>
      <c r="F814" s="544"/>
    </row>
    <row r="815" spans="1:6" ht="15" customHeight="1">
      <c r="A815" s="454"/>
      <c r="B815" s="460" t="s">
        <v>1395</v>
      </c>
      <c r="C815" s="456"/>
      <c r="D815" s="503"/>
      <c r="E815" s="531"/>
      <c r="F815" s="544"/>
    </row>
    <row r="816" spans="1:6" ht="15" customHeight="1">
      <c r="A816" s="454"/>
      <c r="B816" s="462"/>
      <c r="C816" s="456"/>
      <c r="D816" s="503"/>
      <c r="E816" s="531"/>
      <c r="F816" s="544"/>
    </row>
    <row r="817" spans="1:6" ht="15" customHeight="1">
      <c r="A817" s="454" t="s">
        <v>34</v>
      </c>
      <c r="B817" s="462" t="s">
        <v>1396</v>
      </c>
      <c r="C817" s="456"/>
      <c r="D817" s="503"/>
      <c r="E817" s="531"/>
      <c r="F817" s="544"/>
    </row>
    <row r="818" spans="1:6" ht="15" customHeight="1">
      <c r="A818" s="454"/>
      <c r="B818" s="462" t="s">
        <v>1397</v>
      </c>
      <c r="C818" s="456"/>
      <c r="D818" s="503" t="s">
        <v>374</v>
      </c>
      <c r="E818" s="531"/>
      <c r="F818" s="544"/>
    </row>
    <row r="819" spans="1:6" ht="15" customHeight="1">
      <c r="A819" s="454"/>
      <c r="B819" s="462"/>
      <c r="C819" s="456"/>
      <c r="D819" s="503"/>
      <c r="E819" s="531"/>
      <c r="F819" s="544"/>
    </row>
    <row r="820" spans="1:6" ht="15" customHeight="1">
      <c r="A820" s="454" t="s">
        <v>34</v>
      </c>
      <c r="B820" s="462" t="s">
        <v>1398</v>
      </c>
      <c r="C820" s="456"/>
      <c r="D820" s="503"/>
      <c r="E820" s="531"/>
      <c r="F820" s="544"/>
    </row>
    <row r="821" spans="1:6" ht="15" customHeight="1">
      <c r="A821" s="454"/>
      <c r="B821" s="462" t="s">
        <v>1399</v>
      </c>
      <c r="C821" s="456"/>
      <c r="D821" s="503" t="s">
        <v>374</v>
      </c>
      <c r="E821" s="531"/>
      <c r="F821" s="544"/>
    </row>
    <row r="822" spans="1:6" ht="15" customHeight="1">
      <c r="A822" s="454"/>
      <c r="B822" s="462"/>
      <c r="C822" s="456"/>
      <c r="D822" s="503"/>
      <c r="E822" s="531"/>
      <c r="F822" s="544"/>
    </row>
    <row r="823" spans="1:6" ht="15" customHeight="1">
      <c r="A823" s="454"/>
      <c r="B823" s="462"/>
      <c r="C823" s="456"/>
      <c r="D823" s="503"/>
      <c r="E823" s="531"/>
      <c r="F823" s="544"/>
    </row>
    <row r="824" spans="1:6" ht="15" customHeight="1">
      <c r="A824" s="445"/>
      <c r="B824" s="460"/>
      <c r="C824" s="456"/>
      <c r="D824" s="503"/>
      <c r="E824" s="457"/>
      <c r="F824" s="468"/>
    </row>
    <row r="825" spans="1:6" ht="15" customHeight="1">
      <c r="A825" s="445"/>
      <c r="B825" s="460"/>
      <c r="C825" s="456"/>
      <c r="D825" s="503"/>
      <c r="E825" s="457"/>
      <c r="F825" s="468"/>
    </row>
    <row r="826" spans="1:6" ht="15" customHeight="1">
      <c r="A826" s="454"/>
      <c r="B826" s="462"/>
      <c r="C826" s="456"/>
      <c r="D826" s="503"/>
      <c r="E826" s="457"/>
      <c r="F826" s="468"/>
    </row>
    <row r="827" spans="1:6" ht="15" customHeight="1">
      <c r="A827" s="454"/>
      <c r="B827" s="522"/>
      <c r="C827" s="540"/>
      <c r="D827" s="541"/>
      <c r="E827" s="457"/>
      <c r="F827" s="468"/>
    </row>
    <row r="828" spans="1:6" ht="15" customHeight="1">
      <c r="A828" s="504"/>
      <c r="B828" s="459" t="s">
        <v>1</v>
      </c>
      <c r="C828" s="451"/>
      <c r="D828" s="451"/>
      <c r="E828" s="506"/>
      <c r="F828" s="507"/>
    </row>
    <row r="829" spans="1:6" ht="15" customHeight="1">
      <c r="A829" s="508"/>
      <c r="B829" s="475"/>
      <c r="C829" s="509"/>
      <c r="D829" s="509"/>
      <c r="E829" s="510"/>
      <c r="F829" s="511"/>
    </row>
    <row r="830" spans="1:6" ht="15" customHeight="1">
      <c r="A830" s="512" t="s">
        <v>1</v>
      </c>
      <c r="B830" s="478" t="s">
        <v>17</v>
      </c>
      <c r="C830" s="539"/>
      <c r="D830" s="493"/>
      <c r="E830" s="513" t="s">
        <v>18</v>
      </c>
      <c r="F830" s="507"/>
    </row>
    <row r="831" spans="1:6" ht="15" customHeight="1">
      <c r="A831" s="514" t="s">
        <v>1</v>
      </c>
      <c r="B831" s="464" t="s">
        <v>1</v>
      </c>
      <c r="C831" s="451" t="s">
        <v>1</v>
      </c>
      <c r="D831" s="451"/>
      <c r="E831" s="515" t="s">
        <v>1</v>
      </c>
      <c r="F831" s="516"/>
    </row>
    <row r="832" spans="1:6" ht="15" customHeight="1" thickBot="1">
      <c r="A832" s="517" t="s">
        <v>1</v>
      </c>
      <c r="B832" s="518" t="s">
        <v>1196</v>
      </c>
      <c r="C832" s="550">
        <f>C773+0.01</f>
        <v>6.1399999999999988</v>
      </c>
      <c r="D832" s="519"/>
      <c r="E832" s="520"/>
      <c r="F832" s="521"/>
    </row>
    <row r="833" spans="1:6" ht="15" customHeight="1">
      <c r="A833" s="486"/>
      <c r="B833" s="444"/>
      <c r="C833" s="487"/>
      <c r="D833" s="487"/>
      <c r="E833" s="488"/>
      <c r="F833" s="489"/>
    </row>
    <row r="834" spans="1:6" ht="15" customHeight="1">
      <c r="A834" s="490"/>
      <c r="B834" s="446"/>
      <c r="C834" s="451"/>
      <c r="D834" s="451" t="s">
        <v>1</v>
      </c>
      <c r="E834" s="1011" t="s">
        <v>1168</v>
      </c>
      <c r="F834" s="1012"/>
    </row>
    <row r="835" spans="1:6" ht="15" customHeight="1">
      <c r="A835" s="492"/>
      <c r="B835" s="448"/>
      <c r="C835" s="493"/>
      <c r="D835" s="493"/>
      <c r="E835" s="1009"/>
      <c r="F835" s="1010"/>
    </row>
    <row r="836" spans="1:6" ht="15" customHeight="1">
      <c r="A836" s="449"/>
      <c r="B836" s="450"/>
      <c r="C836" s="451"/>
      <c r="D836" s="451"/>
      <c r="E836" s="496"/>
      <c r="F836" s="497"/>
    </row>
    <row r="837" spans="1:6" ht="15" customHeight="1">
      <c r="A837" s="454"/>
      <c r="B837" s="459"/>
      <c r="C837" s="451"/>
      <c r="D837" s="451"/>
      <c r="E837" s="506"/>
      <c r="F837" s="497"/>
    </row>
    <row r="838" spans="1:6" ht="15" customHeight="1">
      <c r="A838" s="454"/>
      <c r="B838" s="459"/>
      <c r="C838" s="451"/>
      <c r="D838" s="451"/>
      <c r="E838" s="506"/>
      <c r="F838" s="497"/>
    </row>
    <row r="839" spans="1:6" ht="15" customHeight="1">
      <c r="A839" s="454"/>
      <c r="B839" s="459"/>
      <c r="C839" s="451"/>
      <c r="D839" s="451"/>
      <c r="E839" s="506"/>
      <c r="F839" s="497"/>
    </row>
    <row r="840" spans="1:6" ht="15" customHeight="1">
      <c r="A840" s="454"/>
      <c r="B840" s="459"/>
      <c r="C840" s="451"/>
      <c r="D840" s="451"/>
      <c r="E840" s="506"/>
      <c r="F840" s="497"/>
    </row>
    <row r="841" spans="1:6" ht="15" customHeight="1">
      <c r="A841" s="454"/>
      <c r="B841" s="459"/>
      <c r="C841" s="451"/>
      <c r="D841" s="451"/>
      <c r="E841" s="506"/>
      <c r="F841" s="497"/>
    </row>
    <row r="842" spans="1:6" ht="15" customHeight="1">
      <c r="A842" s="454"/>
      <c r="B842" s="459"/>
      <c r="C842" s="451"/>
      <c r="D842" s="451"/>
      <c r="E842" s="506"/>
      <c r="F842" s="507"/>
    </row>
    <row r="843" spans="1:6" ht="15" customHeight="1">
      <c r="A843" s="454"/>
      <c r="B843" s="459"/>
      <c r="C843" s="451"/>
      <c r="D843" s="451"/>
      <c r="E843" s="506"/>
      <c r="F843" s="507"/>
    </row>
    <row r="844" spans="1:6" ht="15" customHeight="1">
      <c r="A844" s="454"/>
      <c r="B844" s="459"/>
      <c r="C844" s="451"/>
      <c r="D844" s="451"/>
      <c r="E844" s="506"/>
      <c r="F844" s="507"/>
    </row>
    <row r="845" spans="1:6" ht="15" customHeight="1">
      <c r="A845" s="454"/>
      <c r="B845" s="459"/>
      <c r="C845" s="451"/>
      <c r="D845" s="451"/>
      <c r="E845" s="506"/>
      <c r="F845" s="507"/>
    </row>
    <row r="846" spans="1:6" ht="15" customHeight="1">
      <c r="A846" s="454"/>
      <c r="B846" s="459"/>
      <c r="C846" s="451"/>
      <c r="D846" s="451"/>
      <c r="E846" s="506"/>
      <c r="F846" s="507"/>
    </row>
    <row r="847" spans="1:6" ht="15" customHeight="1">
      <c r="A847" s="454"/>
      <c r="B847" s="459"/>
      <c r="C847" s="451"/>
      <c r="D847" s="451"/>
      <c r="E847" s="506"/>
      <c r="F847" s="507"/>
    </row>
    <row r="848" spans="1:6" ht="15" customHeight="1">
      <c r="A848" s="454"/>
      <c r="B848" s="459"/>
      <c r="C848" s="451"/>
      <c r="D848" s="451"/>
      <c r="E848" s="506"/>
      <c r="F848" s="507"/>
    </row>
    <row r="849" spans="1:6" ht="15" customHeight="1">
      <c r="A849" s="454"/>
      <c r="B849" s="555"/>
      <c r="C849" s="451"/>
      <c r="D849" s="451"/>
      <c r="E849" s="506"/>
      <c r="F849" s="507"/>
    </row>
    <row r="850" spans="1:6" ht="15" customHeight="1">
      <c r="A850" s="454"/>
      <c r="B850" s="546" t="s">
        <v>27</v>
      </c>
      <c r="C850" s="451"/>
      <c r="D850" s="451"/>
      <c r="E850" s="506"/>
      <c r="F850" s="507"/>
    </row>
    <row r="851" spans="1:6" ht="15" customHeight="1">
      <c r="A851" s="454"/>
      <c r="B851" s="556"/>
      <c r="C851" s="451"/>
      <c r="D851" s="451"/>
      <c r="E851" s="506"/>
      <c r="F851" s="507"/>
    </row>
    <row r="852" spans="1:6" ht="15" customHeight="1">
      <c r="A852" s="454"/>
      <c r="B852" s="546" t="s">
        <v>70</v>
      </c>
      <c r="C852" s="451"/>
      <c r="D852" s="451"/>
      <c r="E852" s="506"/>
      <c r="F852" s="507"/>
    </row>
    <row r="853" spans="1:6" ht="15" customHeight="1">
      <c r="A853" s="454"/>
      <c r="B853" s="557"/>
      <c r="C853" s="451"/>
      <c r="D853" s="451"/>
      <c r="E853" s="506"/>
      <c r="F853" s="507"/>
    </row>
    <row r="854" spans="1:6" ht="15" customHeight="1">
      <c r="A854" s="454"/>
      <c r="B854" s="558">
        <f>C357</f>
        <v>6.5999999999999979</v>
      </c>
      <c r="C854" s="451"/>
      <c r="D854" s="451"/>
      <c r="E854" s="506"/>
      <c r="F854" s="507"/>
    </row>
    <row r="855" spans="1:6" ht="15" customHeight="1">
      <c r="A855" s="454"/>
      <c r="B855" s="557"/>
      <c r="C855" s="451"/>
      <c r="D855" s="451"/>
      <c r="E855" s="506"/>
      <c r="F855" s="507"/>
    </row>
    <row r="856" spans="1:6" ht="15" customHeight="1">
      <c r="A856" s="454"/>
      <c r="B856" s="557">
        <f>C416</f>
        <v>6.6999999999999975</v>
      </c>
      <c r="C856" s="451"/>
      <c r="D856" s="451"/>
      <c r="E856" s="506"/>
      <c r="F856" s="507"/>
    </row>
    <row r="857" spans="1:6" ht="15" customHeight="1">
      <c r="A857" s="454"/>
      <c r="B857" s="555"/>
      <c r="C857" s="451"/>
      <c r="D857" s="451"/>
      <c r="E857" s="506"/>
      <c r="F857" s="507"/>
    </row>
    <row r="858" spans="1:6" ht="15" customHeight="1">
      <c r="A858" s="454"/>
      <c r="B858" s="557">
        <f>C476</f>
        <v>6.7999999999999972</v>
      </c>
      <c r="C858" s="451"/>
      <c r="D858" s="451"/>
      <c r="E858" s="506"/>
      <c r="F858" s="507"/>
    </row>
    <row r="859" spans="1:6" ht="15" customHeight="1">
      <c r="A859" s="454"/>
      <c r="B859" s="459"/>
      <c r="C859" s="451"/>
      <c r="D859" s="451"/>
      <c r="E859" s="506"/>
      <c r="F859" s="507"/>
    </row>
    <row r="860" spans="1:6" ht="15" customHeight="1">
      <c r="A860" s="454"/>
      <c r="B860" s="557">
        <f>C537</f>
        <v>6.8999999999999968</v>
      </c>
      <c r="C860" s="451"/>
      <c r="D860" s="451"/>
      <c r="E860" s="506"/>
      <c r="F860" s="507"/>
    </row>
    <row r="861" spans="1:6" ht="15" customHeight="1">
      <c r="A861" s="454"/>
      <c r="B861" s="459"/>
      <c r="C861" s="451"/>
      <c r="D861" s="451"/>
      <c r="E861" s="506"/>
      <c r="F861" s="507"/>
    </row>
    <row r="862" spans="1:6" ht="15" customHeight="1">
      <c r="A862" s="454"/>
      <c r="B862" s="559">
        <f>C596</f>
        <v>6.1</v>
      </c>
      <c r="C862" s="451"/>
      <c r="D862" s="451"/>
      <c r="E862" s="506"/>
      <c r="F862" s="507"/>
    </row>
    <row r="863" spans="1:6" ht="15" customHeight="1">
      <c r="A863" s="454"/>
      <c r="B863" s="459"/>
      <c r="C863" s="451"/>
      <c r="D863" s="451"/>
      <c r="E863" s="506"/>
      <c r="F863" s="507"/>
    </row>
    <row r="864" spans="1:6" ht="15" customHeight="1">
      <c r="A864" s="454"/>
      <c r="B864" s="559">
        <f>C655</f>
        <v>6.1099999999999994</v>
      </c>
      <c r="C864" s="451"/>
      <c r="D864" s="451"/>
      <c r="E864" s="506"/>
      <c r="F864" s="507"/>
    </row>
    <row r="865" spans="1:6" ht="15" customHeight="1">
      <c r="A865" s="454"/>
      <c r="B865" s="557"/>
      <c r="C865" s="451"/>
      <c r="D865" s="451"/>
      <c r="E865" s="506"/>
      <c r="F865" s="507"/>
    </row>
    <row r="866" spans="1:6" ht="15" customHeight="1">
      <c r="A866" s="454"/>
      <c r="B866" s="559">
        <f>C714</f>
        <v>6.1199999999999992</v>
      </c>
      <c r="C866" s="451"/>
      <c r="D866" s="451"/>
      <c r="E866" s="506"/>
      <c r="F866" s="507"/>
    </row>
    <row r="867" spans="1:6" ht="15" customHeight="1">
      <c r="A867" s="454"/>
      <c r="B867" s="557"/>
      <c r="C867" s="451"/>
      <c r="D867" s="451"/>
      <c r="E867" s="506"/>
      <c r="F867" s="507"/>
    </row>
    <row r="868" spans="1:6" ht="15" customHeight="1">
      <c r="A868" s="454"/>
      <c r="B868" s="559">
        <f>C773</f>
        <v>6.129999999999999</v>
      </c>
      <c r="C868" s="451"/>
      <c r="D868" s="451"/>
      <c r="E868" s="506"/>
      <c r="F868" s="507"/>
    </row>
    <row r="869" spans="1:6" ht="15" customHeight="1">
      <c r="A869" s="454"/>
      <c r="B869" s="555"/>
      <c r="C869" s="451"/>
      <c r="D869" s="451"/>
      <c r="E869" s="506"/>
      <c r="F869" s="507"/>
    </row>
    <row r="870" spans="1:6" ht="15" customHeight="1">
      <c r="A870" s="454"/>
      <c r="B870" s="559">
        <f>C832</f>
        <v>6.1399999999999988</v>
      </c>
      <c r="C870" s="451"/>
      <c r="D870" s="451"/>
      <c r="E870" s="506"/>
      <c r="F870" s="507"/>
    </row>
    <row r="871" spans="1:6" ht="15" customHeight="1">
      <c r="A871" s="454"/>
      <c r="B871" s="459"/>
      <c r="C871" s="451"/>
      <c r="D871" s="451"/>
      <c r="E871" s="506"/>
      <c r="F871" s="507"/>
    </row>
    <row r="872" spans="1:6" ht="15" customHeight="1">
      <c r="A872" s="454"/>
      <c r="B872" s="459"/>
      <c r="C872" s="451"/>
      <c r="D872" s="451"/>
      <c r="E872" s="506"/>
      <c r="F872" s="507"/>
    </row>
    <row r="873" spans="1:6" ht="15" customHeight="1">
      <c r="A873" s="454"/>
      <c r="B873" s="459"/>
      <c r="C873" s="451"/>
      <c r="D873" s="451"/>
      <c r="E873" s="506"/>
      <c r="F873" s="507"/>
    </row>
    <row r="874" spans="1:6" ht="15" customHeight="1">
      <c r="A874" s="454"/>
      <c r="B874" s="459"/>
      <c r="C874" s="451" t="s">
        <v>1</v>
      </c>
      <c r="D874" s="451" t="s">
        <v>1</v>
      </c>
      <c r="E874" s="506"/>
      <c r="F874" s="507"/>
    </row>
    <row r="875" spans="1:6" ht="15" customHeight="1">
      <c r="A875" s="454"/>
      <c r="B875" s="459"/>
      <c r="C875" s="451"/>
      <c r="D875" s="451"/>
      <c r="E875" s="506"/>
      <c r="F875" s="507"/>
    </row>
    <row r="876" spans="1:6" ht="15" customHeight="1">
      <c r="A876" s="454"/>
      <c r="B876" s="459"/>
      <c r="C876" s="451"/>
      <c r="D876" s="451"/>
      <c r="E876" s="506"/>
      <c r="F876" s="507" t="s">
        <v>1</v>
      </c>
    </row>
    <row r="877" spans="1:6" ht="15" customHeight="1">
      <c r="A877" s="454"/>
      <c r="B877" s="459"/>
      <c r="C877" s="451"/>
      <c r="D877" s="451"/>
      <c r="E877" s="506"/>
      <c r="F877" s="507"/>
    </row>
    <row r="878" spans="1:6" ht="15" customHeight="1">
      <c r="A878" s="454"/>
      <c r="B878" s="459"/>
      <c r="C878" s="451"/>
      <c r="D878" s="451"/>
      <c r="E878" s="506"/>
      <c r="F878" s="507"/>
    </row>
    <row r="879" spans="1:6" ht="15" customHeight="1">
      <c r="A879" s="454"/>
      <c r="B879" s="459"/>
      <c r="C879" s="451"/>
      <c r="D879" s="451"/>
      <c r="E879" s="506"/>
      <c r="F879" s="507"/>
    </row>
    <row r="880" spans="1:6" ht="15" customHeight="1">
      <c r="A880" s="454"/>
      <c r="B880" s="459"/>
      <c r="C880" s="451"/>
      <c r="D880" s="451"/>
      <c r="E880" s="506"/>
      <c r="F880" s="507"/>
    </row>
    <row r="881" spans="1:6" ht="15" customHeight="1">
      <c r="A881" s="454"/>
      <c r="B881" s="459"/>
      <c r="C881" s="451"/>
      <c r="D881" s="451"/>
      <c r="E881" s="506"/>
      <c r="F881" s="507"/>
    </row>
    <row r="882" spans="1:6" ht="15" customHeight="1">
      <c r="A882" s="454"/>
      <c r="B882" s="459"/>
      <c r="C882" s="451"/>
      <c r="D882" s="451"/>
      <c r="E882" s="506"/>
      <c r="F882" s="507"/>
    </row>
    <row r="883" spans="1:6" ht="15" customHeight="1">
      <c r="A883" s="454"/>
      <c r="B883" s="459"/>
      <c r="C883" s="451"/>
      <c r="D883" s="451"/>
      <c r="E883" s="506"/>
      <c r="F883" s="507"/>
    </row>
    <row r="884" spans="1:6" ht="15" customHeight="1">
      <c r="A884" s="454"/>
      <c r="B884" s="459"/>
      <c r="C884" s="451"/>
      <c r="D884" s="451"/>
      <c r="E884" s="506"/>
      <c r="F884" s="507"/>
    </row>
    <row r="885" spans="1:6" ht="15" customHeight="1">
      <c r="A885" s="454"/>
      <c r="B885" s="459"/>
      <c r="C885" s="451"/>
      <c r="D885" s="451"/>
      <c r="E885" s="506"/>
      <c r="F885" s="507"/>
    </row>
    <row r="886" spans="1:6" ht="15" customHeight="1">
      <c r="A886" s="454"/>
      <c r="B886" s="459"/>
      <c r="C886" s="451"/>
      <c r="D886" s="451"/>
      <c r="E886" s="506"/>
      <c r="F886" s="507"/>
    </row>
    <row r="887" spans="1:6" ht="15" customHeight="1">
      <c r="A887" s="445"/>
      <c r="B887" s="560"/>
      <c r="C887" s="561"/>
      <c r="D887" s="451"/>
      <c r="E887" s="562"/>
      <c r="F887" s="563"/>
    </row>
    <row r="888" spans="1:6" ht="15" customHeight="1">
      <c r="A888" s="474"/>
      <c r="B888" s="475"/>
      <c r="C888" s="509"/>
      <c r="D888" s="475"/>
      <c r="E888" s="475"/>
      <c r="F888" s="477"/>
    </row>
    <row r="889" spans="1:6" ht="15" customHeight="1">
      <c r="A889" s="447" t="s">
        <v>1</v>
      </c>
      <c r="B889" s="478" t="s">
        <v>29</v>
      </c>
      <c r="C889" s="493" t="s">
        <v>1</v>
      </c>
      <c r="D889" s="479"/>
      <c r="E889" s="478" t="s">
        <v>35</v>
      </c>
      <c r="F889" s="480"/>
    </row>
    <row r="890" spans="1:6" ht="15" customHeight="1">
      <c r="A890" s="445" t="s">
        <v>1</v>
      </c>
      <c r="B890" s="464" t="s">
        <v>1</v>
      </c>
      <c r="C890" s="451" t="s">
        <v>1</v>
      </c>
      <c r="D890" s="481"/>
      <c r="E890" s="481"/>
      <c r="F890" s="482"/>
    </row>
    <row r="891" spans="1:6" ht="15" customHeight="1" thickBot="1">
      <c r="A891" s="483" t="s">
        <v>1</v>
      </c>
      <c r="B891" s="518" t="s">
        <v>1196</v>
      </c>
      <c r="C891" s="550">
        <f>C832+0.01</f>
        <v>6.1499999999999986</v>
      </c>
      <c r="D891" s="484"/>
      <c r="E891" s="484"/>
      <c r="F891" s="485"/>
    </row>
    <row r="892" spans="1:6" ht="15" customHeight="1">
      <c r="A892" s="312"/>
      <c r="B892" s="313"/>
      <c r="C892" s="564"/>
      <c r="D892" s="320"/>
      <c r="E892" s="565"/>
      <c r="F892" s="566"/>
    </row>
    <row r="893" spans="1:6" ht="15" customHeight="1">
      <c r="A893" s="300"/>
      <c r="B893" s="301" t="s">
        <v>1400</v>
      </c>
      <c r="C893" s="1003"/>
      <c r="D893" s="1013"/>
      <c r="E893" s="1013"/>
      <c r="F893" s="347"/>
    </row>
    <row r="894" spans="1:6" ht="15" customHeight="1">
      <c r="A894" s="303"/>
      <c r="B894" s="304"/>
      <c r="C894" s="1005"/>
      <c r="D894" s="1013"/>
      <c r="E894" s="1013"/>
      <c r="F894" s="347"/>
    </row>
    <row r="895" spans="1:6" ht="15" customHeight="1">
      <c r="A895" s="308"/>
      <c r="B895" s="306"/>
      <c r="C895" s="296"/>
      <c r="D895" s="567"/>
      <c r="E895" s="568"/>
      <c r="F895" s="569"/>
    </row>
    <row r="896" spans="1:6" ht="15" customHeight="1">
      <c r="A896" s="308"/>
      <c r="B896" s="317" t="s">
        <v>1149</v>
      </c>
      <c r="C896" s="428"/>
      <c r="D896" s="354"/>
      <c r="E896" s="570"/>
      <c r="F896" s="347"/>
    </row>
    <row r="897" spans="1:6" ht="15" customHeight="1">
      <c r="A897" s="308"/>
      <c r="B897" s="306"/>
      <c r="C897" s="296"/>
      <c r="D897" s="354"/>
      <c r="E897" s="570"/>
      <c r="F897" s="347"/>
    </row>
    <row r="898" spans="1:6" ht="15" customHeight="1">
      <c r="A898" s="308" t="s">
        <v>2</v>
      </c>
      <c r="B898" s="306" t="s">
        <v>1401</v>
      </c>
      <c r="C898" s="296"/>
      <c r="D898" s="354"/>
      <c r="E898" s="570"/>
      <c r="F898" s="347"/>
    </row>
    <row r="899" spans="1:6" ht="15" customHeight="1">
      <c r="A899" s="308"/>
      <c r="B899" s="306" t="s">
        <v>1402</v>
      </c>
      <c r="C899" s="296">
        <v>189</v>
      </c>
      <c r="D899" s="354" t="s">
        <v>5</v>
      </c>
      <c r="E899" s="570"/>
      <c r="F899" s="328"/>
    </row>
    <row r="900" spans="1:6" ht="15" customHeight="1">
      <c r="A900" s="308"/>
      <c r="B900" s="306"/>
      <c r="C900" s="296"/>
      <c r="D900" s="354"/>
      <c r="E900" s="570"/>
      <c r="F900" s="349"/>
    </row>
    <row r="901" spans="1:6" ht="15" customHeight="1">
      <c r="A901" s="308" t="s">
        <v>6</v>
      </c>
      <c r="B901" s="306" t="s">
        <v>1403</v>
      </c>
      <c r="C901" s="296"/>
      <c r="D901" s="354"/>
      <c r="E901" s="570"/>
      <c r="F901" s="347"/>
    </row>
    <row r="902" spans="1:6" ht="15" customHeight="1">
      <c r="A902" s="308"/>
      <c r="B902" s="306" t="s">
        <v>1404</v>
      </c>
      <c r="C902" s="296">
        <v>106</v>
      </c>
      <c r="D902" s="354" t="s">
        <v>5</v>
      </c>
      <c r="E902" s="570"/>
      <c r="F902" s="328"/>
    </row>
    <row r="903" spans="1:6" ht="15" customHeight="1">
      <c r="A903" s="308"/>
      <c r="B903" s="306"/>
      <c r="C903" s="296"/>
      <c r="D903" s="354"/>
      <c r="E903" s="570"/>
      <c r="F903" s="349"/>
    </row>
    <row r="904" spans="1:6" ht="15" customHeight="1">
      <c r="A904" s="308" t="s">
        <v>7</v>
      </c>
      <c r="B904" s="306" t="s">
        <v>1405</v>
      </c>
      <c r="C904" s="296"/>
      <c r="D904" s="354"/>
      <c r="E904" s="570"/>
      <c r="F904" s="347"/>
    </row>
    <row r="905" spans="1:6" ht="15" customHeight="1">
      <c r="A905" s="308"/>
      <c r="B905" s="306" t="s">
        <v>1406</v>
      </c>
      <c r="C905" s="296"/>
      <c r="D905" s="354"/>
      <c r="E905" s="570"/>
      <c r="F905" s="347"/>
    </row>
    <row r="906" spans="1:6" ht="15" customHeight="1">
      <c r="A906" s="308"/>
      <c r="B906" s="306" t="s">
        <v>1407</v>
      </c>
      <c r="C906" s="296">
        <v>83</v>
      </c>
      <c r="D906" s="354" t="s">
        <v>5</v>
      </c>
      <c r="E906" s="570"/>
      <c r="F906" s="328"/>
    </row>
    <row r="907" spans="1:6" ht="15" customHeight="1">
      <c r="A907" s="308"/>
      <c r="B907" s="306"/>
      <c r="C907" s="296"/>
      <c r="D907" s="354"/>
      <c r="E907" s="570"/>
      <c r="F907" s="349"/>
    </row>
    <row r="908" spans="1:6" ht="15" customHeight="1">
      <c r="A908" s="308" t="s">
        <v>8</v>
      </c>
      <c r="B908" s="306" t="s">
        <v>1408</v>
      </c>
      <c r="C908" s="296">
        <v>27</v>
      </c>
      <c r="D908" s="354" t="s">
        <v>5</v>
      </c>
      <c r="E908" s="570"/>
      <c r="F908" s="328"/>
    </row>
    <row r="909" spans="1:6" ht="15" customHeight="1">
      <c r="A909" s="308"/>
      <c r="B909" s="306"/>
      <c r="C909" s="296"/>
      <c r="D909" s="354"/>
      <c r="E909" s="570"/>
      <c r="F909" s="347"/>
    </row>
    <row r="910" spans="1:6" ht="15" customHeight="1">
      <c r="A910" s="308" t="s">
        <v>10</v>
      </c>
      <c r="B910" s="306" t="s">
        <v>1409</v>
      </c>
      <c r="C910" s="296"/>
      <c r="D910" s="354" t="s">
        <v>374</v>
      </c>
      <c r="E910" s="570"/>
      <c r="F910" s="347"/>
    </row>
    <row r="911" spans="1:6" ht="15" customHeight="1">
      <c r="A911" s="308"/>
      <c r="B911" s="306"/>
      <c r="C911" s="296"/>
      <c r="D911" s="354"/>
      <c r="E911" s="570"/>
      <c r="F911" s="347"/>
    </row>
    <row r="912" spans="1:6" ht="15" customHeight="1">
      <c r="A912" s="308" t="s">
        <v>14</v>
      </c>
      <c r="B912" s="306" t="s">
        <v>1410</v>
      </c>
      <c r="C912" s="296"/>
      <c r="D912" s="354" t="s">
        <v>374</v>
      </c>
      <c r="E912" s="570"/>
      <c r="F912" s="347"/>
    </row>
    <row r="913" spans="1:6" ht="15" customHeight="1">
      <c r="A913" s="308"/>
      <c r="B913" s="306"/>
      <c r="C913" s="296"/>
      <c r="D913" s="354"/>
      <c r="E913" s="570"/>
      <c r="F913" s="347"/>
    </row>
    <row r="914" spans="1:6" ht="15" customHeight="1">
      <c r="A914" s="308"/>
      <c r="B914" s="317" t="s">
        <v>1411</v>
      </c>
      <c r="C914" s="428"/>
      <c r="D914" s="354"/>
      <c r="E914" s="570"/>
      <c r="F914" s="347"/>
    </row>
    <row r="915" spans="1:6" ht="15" customHeight="1">
      <c r="A915" s="308"/>
      <c r="B915" s="306"/>
      <c r="C915" s="296"/>
      <c r="D915" s="354"/>
      <c r="E915" s="570"/>
      <c r="F915" s="347"/>
    </row>
    <row r="916" spans="1:6" ht="15" customHeight="1">
      <c r="A916" s="308" t="s">
        <v>16</v>
      </c>
      <c r="B916" s="306" t="s">
        <v>1159</v>
      </c>
      <c r="C916" s="296">
        <v>30</v>
      </c>
      <c r="D916" s="354" t="s">
        <v>5</v>
      </c>
      <c r="E916" s="570"/>
      <c r="F916" s="328"/>
    </row>
    <row r="917" spans="1:6" ht="15" customHeight="1">
      <c r="A917" s="308"/>
      <c r="B917" s="306"/>
      <c r="C917" s="296"/>
      <c r="D917" s="354"/>
      <c r="E917" s="570"/>
      <c r="F917" s="349"/>
    </row>
    <row r="918" spans="1:6" ht="15" customHeight="1">
      <c r="A918" s="308" t="s">
        <v>24</v>
      </c>
      <c r="B918" s="306" t="s">
        <v>1412</v>
      </c>
      <c r="C918" s="295"/>
      <c r="D918" s="354"/>
      <c r="E918" s="571"/>
      <c r="F918" s="349"/>
    </row>
    <row r="919" spans="1:6" ht="15" customHeight="1">
      <c r="A919" s="308"/>
      <c r="B919" s="306" t="s">
        <v>1413</v>
      </c>
      <c r="C919" s="295"/>
      <c r="D919" s="354"/>
      <c r="E919" s="571"/>
      <c r="F919" s="349"/>
    </row>
    <row r="920" spans="1:6" ht="15" customHeight="1">
      <c r="A920" s="308"/>
      <c r="B920" s="306" t="s">
        <v>1414</v>
      </c>
      <c r="C920" s="295"/>
      <c r="D920" s="354"/>
      <c r="E920" s="571"/>
      <c r="F920" s="349"/>
    </row>
    <row r="921" spans="1:6" ht="15" customHeight="1">
      <c r="A921" s="308"/>
      <c r="B921" s="306" t="s">
        <v>1415</v>
      </c>
      <c r="C921" s="295">
        <v>181</v>
      </c>
      <c r="D921" s="354" t="s">
        <v>25</v>
      </c>
      <c r="E921" s="571"/>
      <c r="F921" s="328"/>
    </row>
    <row r="922" spans="1:6" ht="15" customHeight="1">
      <c r="A922" s="308"/>
      <c r="B922" s="306"/>
      <c r="C922" s="295"/>
      <c r="D922" s="354"/>
      <c r="E922" s="571"/>
      <c r="F922" s="349"/>
    </row>
    <row r="923" spans="1:6" ht="15" customHeight="1">
      <c r="A923" s="308" t="s">
        <v>31</v>
      </c>
      <c r="B923" s="306" t="s">
        <v>1416</v>
      </c>
      <c r="C923" s="295"/>
      <c r="D923" s="354"/>
      <c r="E923" s="571"/>
      <c r="F923" s="349"/>
    </row>
    <row r="924" spans="1:6" ht="15" customHeight="1">
      <c r="A924" s="308"/>
      <c r="B924" s="306" t="s">
        <v>1417</v>
      </c>
      <c r="C924" s="295">
        <v>52</v>
      </c>
      <c r="D924" s="354" t="s">
        <v>32</v>
      </c>
      <c r="E924" s="571"/>
      <c r="F924" s="328"/>
    </row>
    <row r="925" spans="1:6" ht="15" customHeight="1">
      <c r="A925" s="308"/>
      <c r="B925" s="306"/>
      <c r="C925" s="296"/>
      <c r="D925" s="354"/>
      <c r="E925" s="570"/>
      <c r="F925" s="347"/>
    </row>
    <row r="926" spans="1:6" ht="15" customHeight="1">
      <c r="A926" s="308" t="s">
        <v>34</v>
      </c>
      <c r="B926" s="306" t="s">
        <v>1418</v>
      </c>
      <c r="C926" s="295"/>
      <c r="D926" s="354"/>
      <c r="E926" s="571"/>
      <c r="F926" s="349"/>
    </row>
    <row r="927" spans="1:6" ht="15" customHeight="1">
      <c r="A927" s="308"/>
      <c r="B927" s="306" t="s">
        <v>1417</v>
      </c>
      <c r="C927" s="295">
        <v>2</v>
      </c>
      <c r="D927" s="354" t="s">
        <v>32</v>
      </c>
      <c r="E927" s="571"/>
      <c r="F927" s="328"/>
    </row>
    <row r="928" spans="1:6" ht="15" customHeight="1">
      <c r="A928" s="308"/>
      <c r="B928" s="306"/>
      <c r="C928" s="296"/>
      <c r="D928" s="354"/>
      <c r="E928" s="570"/>
      <c r="F928" s="347"/>
    </row>
    <row r="929" spans="1:6" ht="15" customHeight="1">
      <c r="A929" s="572"/>
      <c r="B929" s="573" t="s">
        <v>1419</v>
      </c>
      <c r="C929" s="392"/>
      <c r="D929" s="574"/>
      <c r="E929" s="575"/>
      <c r="F929" s="576"/>
    </row>
    <row r="930" spans="1:6" ht="15" customHeight="1">
      <c r="A930" s="572"/>
      <c r="B930" s="577"/>
      <c r="C930" s="392"/>
      <c r="D930" s="574"/>
      <c r="E930" s="575"/>
      <c r="F930" s="576"/>
    </row>
    <row r="931" spans="1:6" ht="15" customHeight="1">
      <c r="A931" s="572"/>
      <c r="B931" s="578" t="s">
        <v>1420</v>
      </c>
      <c r="C931" s="392"/>
      <c r="D931" s="574"/>
      <c r="E931" s="575"/>
      <c r="F931" s="576"/>
    </row>
    <row r="932" spans="1:6" ht="15" customHeight="1">
      <c r="A932" s="572"/>
      <c r="B932" s="578" t="s">
        <v>1421</v>
      </c>
      <c r="C932" s="392"/>
      <c r="D932" s="574"/>
      <c r="E932" s="575"/>
      <c r="F932" s="576"/>
    </row>
    <row r="933" spans="1:6" ht="15" customHeight="1">
      <c r="A933" s="572"/>
      <c r="B933" s="578" t="s">
        <v>1422</v>
      </c>
      <c r="C933" s="392"/>
      <c r="D933" s="574"/>
      <c r="E933" s="579"/>
      <c r="F933" s="580"/>
    </row>
    <row r="934" spans="1:6" ht="15" customHeight="1">
      <c r="A934" s="581"/>
      <c r="B934" s="577"/>
      <c r="C934" s="392"/>
      <c r="D934" s="574"/>
      <c r="E934" s="575"/>
      <c r="F934" s="576"/>
    </row>
    <row r="935" spans="1:6" ht="15" customHeight="1">
      <c r="A935" s="581" t="s">
        <v>35</v>
      </c>
      <c r="B935" s="577" t="s">
        <v>1423</v>
      </c>
      <c r="C935" s="392"/>
      <c r="D935" s="574"/>
      <c r="E935" s="575"/>
      <c r="F935" s="576"/>
    </row>
    <row r="936" spans="1:6" ht="15" customHeight="1">
      <c r="A936" s="581"/>
      <c r="B936" s="577" t="s">
        <v>1424</v>
      </c>
      <c r="C936" s="392"/>
      <c r="D936" s="574"/>
      <c r="E936" s="579"/>
      <c r="F936" s="580"/>
    </row>
    <row r="937" spans="1:6" ht="15" customHeight="1">
      <c r="A937" s="581"/>
      <c r="B937" s="577" t="s">
        <v>1425</v>
      </c>
      <c r="C937" s="392">
        <v>232</v>
      </c>
      <c r="D937" s="574" t="s">
        <v>15</v>
      </c>
      <c r="E937" s="575"/>
      <c r="F937" s="576"/>
    </row>
    <row r="938" spans="1:6" ht="15" customHeight="1">
      <c r="A938" s="308"/>
      <c r="B938" s="306"/>
      <c r="C938" s="296"/>
      <c r="D938" s="354"/>
      <c r="E938" s="570"/>
      <c r="F938" s="347"/>
    </row>
    <row r="939" spans="1:6" ht="15" customHeight="1">
      <c r="A939" s="308" t="s">
        <v>37</v>
      </c>
      <c r="B939" s="306" t="s">
        <v>1426</v>
      </c>
      <c r="C939" s="296">
        <v>66</v>
      </c>
      <c r="D939" s="354" t="s">
        <v>25</v>
      </c>
      <c r="E939" s="570"/>
      <c r="F939" s="328"/>
    </row>
    <row r="940" spans="1:6" ht="15" customHeight="1">
      <c r="A940" s="308"/>
      <c r="B940" s="306"/>
      <c r="C940" s="296"/>
      <c r="D940" s="354"/>
      <c r="E940" s="570"/>
      <c r="F940" s="347"/>
    </row>
    <row r="941" spans="1:6" ht="15" customHeight="1">
      <c r="A941" s="308" t="s">
        <v>38</v>
      </c>
      <c r="B941" s="306" t="s">
        <v>1427</v>
      </c>
      <c r="C941" s="296">
        <v>2</v>
      </c>
      <c r="D941" s="354" t="s">
        <v>25</v>
      </c>
      <c r="E941" s="570"/>
      <c r="F941" s="328"/>
    </row>
    <row r="942" spans="1:6" ht="15" customHeight="1">
      <c r="A942" s="308"/>
      <c r="B942" s="306"/>
      <c r="C942" s="296"/>
      <c r="D942" s="354"/>
      <c r="E942" s="570"/>
      <c r="F942" s="347"/>
    </row>
    <row r="943" spans="1:6" ht="15" customHeight="1">
      <c r="A943" s="308"/>
      <c r="B943" s="306"/>
      <c r="C943" s="295"/>
      <c r="D943" s="295"/>
      <c r="E943" s="582"/>
      <c r="F943" s="328"/>
    </row>
    <row r="944" spans="1:6" ht="15" customHeight="1">
      <c r="A944" s="308"/>
      <c r="B944" s="306"/>
      <c r="C944" s="295"/>
      <c r="D944" s="295"/>
      <c r="E944" s="582"/>
      <c r="F944" s="328"/>
    </row>
    <row r="945" spans="1:6" ht="15" customHeight="1">
      <c r="A945" s="308"/>
      <c r="B945" s="306"/>
      <c r="C945" s="295"/>
      <c r="D945" s="295"/>
      <c r="E945" s="582"/>
      <c r="F945" s="328"/>
    </row>
    <row r="946" spans="1:6" ht="15" customHeight="1">
      <c r="A946" s="442"/>
      <c r="B946" s="431"/>
      <c r="C946" s="324"/>
      <c r="D946" s="324"/>
      <c r="E946" s="583"/>
      <c r="F946" s="339"/>
    </row>
    <row r="947" spans="1:6" ht="15" customHeight="1">
      <c r="A947" s="305"/>
      <c r="B947" s="309"/>
      <c r="C947" s="336"/>
      <c r="D947" s="336"/>
      <c r="E947" s="584"/>
      <c r="F947" s="326"/>
    </row>
    <row r="948" spans="1:6" ht="15" customHeight="1">
      <c r="A948" s="303" t="s">
        <v>1</v>
      </c>
      <c r="B948" s="310" t="s">
        <v>17</v>
      </c>
      <c r="C948" s="324" t="s">
        <v>1</v>
      </c>
      <c r="D948" s="324"/>
      <c r="E948" s="585" t="s">
        <v>18</v>
      </c>
      <c r="F948" s="339"/>
    </row>
    <row r="949" spans="1:6" ht="15" customHeight="1">
      <c r="A949" s="300" t="s">
        <v>1</v>
      </c>
      <c r="B949" s="302" t="s">
        <v>1</v>
      </c>
      <c r="C949" s="295" t="s">
        <v>1</v>
      </c>
      <c r="D949" s="295"/>
      <c r="E949" s="586" t="s">
        <v>1</v>
      </c>
      <c r="F949" s="587"/>
    </row>
    <row r="950" spans="1:6" ht="15" customHeight="1" thickBot="1">
      <c r="A950" s="318"/>
      <c r="B950" s="518" t="s">
        <v>1196</v>
      </c>
      <c r="C950" s="550">
        <f>C891+0.01</f>
        <v>6.1599999999999984</v>
      </c>
      <c r="D950" s="340"/>
      <c r="E950" s="588"/>
      <c r="F950" s="342"/>
    </row>
    <row r="951" spans="1:6" ht="15" customHeight="1">
      <c r="A951" s="312"/>
      <c r="B951" s="313"/>
      <c r="C951" s="320"/>
      <c r="D951" s="320"/>
      <c r="E951" s="589"/>
      <c r="F951" s="321"/>
    </row>
    <row r="952" spans="1:6" ht="15" customHeight="1">
      <c r="A952" s="300"/>
      <c r="B952" s="377"/>
      <c r="C952" s="295"/>
      <c r="D952" s="295" t="s">
        <v>1</v>
      </c>
      <c r="E952" s="1003" t="s">
        <v>1428</v>
      </c>
      <c r="F952" s="1004"/>
    </row>
    <row r="953" spans="1:6" ht="15" customHeight="1">
      <c r="A953" s="303"/>
      <c r="B953" s="590"/>
      <c r="C953" s="324"/>
      <c r="D953" s="324"/>
      <c r="E953" s="1005" t="s">
        <v>1429</v>
      </c>
      <c r="F953" s="1008"/>
    </row>
    <row r="954" spans="1:6" ht="15" customHeight="1">
      <c r="A954" s="300"/>
      <c r="B954" s="317"/>
      <c r="C954" s="295"/>
      <c r="D954" s="295"/>
      <c r="E954" s="428"/>
      <c r="F954" s="591"/>
    </row>
    <row r="955" spans="1:6" ht="15" customHeight="1">
      <c r="A955" s="330"/>
      <c r="B955" s="592" t="s">
        <v>1430</v>
      </c>
      <c r="C955" s="332"/>
      <c r="D955" s="332"/>
      <c r="E955" s="575"/>
      <c r="F955" s="576"/>
    </row>
    <row r="956" spans="1:6" ht="15" customHeight="1">
      <c r="A956" s="330"/>
      <c r="B956" s="331" t="s">
        <v>1431</v>
      </c>
      <c r="C956" s="332"/>
      <c r="D956" s="332"/>
      <c r="E956" s="575"/>
      <c r="F956" s="343"/>
    </row>
    <row r="957" spans="1:6" ht="15" customHeight="1">
      <c r="A957" s="330"/>
      <c r="B957" s="331" t="s">
        <v>1432</v>
      </c>
      <c r="C957" s="332"/>
      <c r="D957" s="332"/>
      <c r="E957" s="575"/>
      <c r="F957" s="576"/>
    </row>
    <row r="958" spans="1:6" ht="15" customHeight="1">
      <c r="A958" s="330"/>
      <c r="B958" s="331"/>
      <c r="C958" s="332"/>
      <c r="D958" s="332"/>
      <c r="E958" s="575"/>
      <c r="F958" s="576"/>
    </row>
    <row r="959" spans="1:6" ht="15" customHeight="1">
      <c r="A959" s="330" t="s">
        <v>2</v>
      </c>
      <c r="B959" s="331" t="s">
        <v>1433</v>
      </c>
      <c r="C959" s="332"/>
      <c r="D959" s="332"/>
      <c r="E959" s="575"/>
      <c r="F959" s="576"/>
    </row>
    <row r="960" spans="1:6" ht="15" customHeight="1">
      <c r="A960" s="330"/>
      <c r="B960" s="331" t="s">
        <v>1434</v>
      </c>
      <c r="C960" s="332">
        <v>399</v>
      </c>
      <c r="D960" s="332" t="s">
        <v>15</v>
      </c>
      <c r="E960" s="575"/>
      <c r="F960" s="576"/>
    </row>
    <row r="961" spans="1:6" ht="15" customHeight="1">
      <c r="A961" s="308"/>
      <c r="B961" s="306"/>
      <c r="C961" s="295"/>
      <c r="D961" s="354"/>
      <c r="E961" s="570"/>
      <c r="F961" s="349"/>
    </row>
    <row r="962" spans="1:6" ht="15" customHeight="1">
      <c r="A962" s="308" t="s">
        <v>6</v>
      </c>
      <c r="B962" s="306" t="s">
        <v>1435</v>
      </c>
      <c r="C962" s="296">
        <v>146</v>
      </c>
      <c r="D962" s="354" t="s">
        <v>25</v>
      </c>
      <c r="E962" s="570"/>
      <c r="F962" s="328"/>
    </row>
    <row r="963" spans="1:6" ht="15" customHeight="1">
      <c r="A963" s="308"/>
      <c r="B963" s="306"/>
      <c r="C963" s="296"/>
      <c r="D963" s="354"/>
      <c r="E963" s="570"/>
      <c r="F963" s="347"/>
    </row>
    <row r="964" spans="1:6" ht="15" customHeight="1">
      <c r="A964" s="308" t="s">
        <v>7</v>
      </c>
      <c r="B964" s="306" t="s">
        <v>1436</v>
      </c>
      <c r="C964" s="296">
        <v>4</v>
      </c>
      <c r="D964" s="295" t="s">
        <v>25</v>
      </c>
      <c r="E964" s="582"/>
      <c r="F964" s="328"/>
    </row>
    <row r="965" spans="1:6" ht="15" customHeight="1">
      <c r="A965" s="300"/>
      <c r="B965" s="306"/>
      <c r="C965" s="295"/>
      <c r="D965" s="295"/>
      <c r="E965" s="593"/>
      <c r="F965" s="328"/>
    </row>
    <row r="966" spans="1:6" ht="15" customHeight="1">
      <c r="A966" s="300"/>
      <c r="B966" s="317" t="s">
        <v>1437</v>
      </c>
      <c r="C966" s="295"/>
      <c r="D966" s="295"/>
      <c r="E966" s="428"/>
      <c r="F966" s="591"/>
    </row>
    <row r="967" spans="1:6" ht="15" customHeight="1">
      <c r="A967" s="300"/>
      <c r="B967" s="317"/>
      <c r="C967" s="295"/>
      <c r="D967" s="295"/>
      <c r="E967" s="428"/>
      <c r="F967" s="591"/>
    </row>
    <row r="968" spans="1:6" ht="15" customHeight="1">
      <c r="A968" s="308" t="s">
        <v>8</v>
      </c>
      <c r="B968" s="306" t="s">
        <v>1438</v>
      </c>
      <c r="C968" s="295"/>
      <c r="D968" s="295"/>
      <c r="E968" s="594"/>
      <c r="F968" s="329"/>
    </row>
    <row r="969" spans="1:6" ht="15" customHeight="1">
      <c r="A969" s="308"/>
      <c r="B969" s="306" t="s">
        <v>1439</v>
      </c>
      <c r="C969" s="295">
        <f>+C960*2</f>
        <v>798</v>
      </c>
      <c r="D969" s="295" t="s">
        <v>15</v>
      </c>
      <c r="E969" s="594"/>
      <c r="F969" s="328"/>
    </row>
    <row r="970" spans="1:6" ht="15" customHeight="1">
      <c r="A970" s="308"/>
      <c r="B970" s="306"/>
      <c r="C970" s="295"/>
      <c r="D970" s="295"/>
      <c r="E970" s="594"/>
      <c r="F970" s="329"/>
    </row>
    <row r="971" spans="1:6" ht="15" customHeight="1">
      <c r="A971" s="308" t="s">
        <v>10</v>
      </c>
      <c r="B971" s="306" t="s">
        <v>247</v>
      </c>
      <c r="C971" s="296">
        <v>91</v>
      </c>
      <c r="D971" s="354" t="s">
        <v>15</v>
      </c>
      <c r="E971" s="570"/>
      <c r="F971" s="328"/>
    </row>
    <row r="972" spans="1:6" ht="15" customHeight="1">
      <c r="A972" s="308"/>
      <c r="B972" s="306"/>
      <c r="C972" s="295"/>
      <c r="D972" s="295"/>
      <c r="E972" s="594"/>
      <c r="F972" s="329"/>
    </row>
    <row r="973" spans="1:6" ht="15" customHeight="1">
      <c r="A973" s="308"/>
      <c r="B973" s="315" t="s">
        <v>1440</v>
      </c>
      <c r="C973" s="296"/>
      <c r="D973" s="354"/>
      <c r="E973" s="570"/>
      <c r="F973" s="347"/>
    </row>
    <row r="974" spans="1:6" ht="15" customHeight="1">
      <c r="A974" s="308"/>
      <c r="B974" s="595"/>
      <c r="C974" s="296"/>
      <c r="D974" s="354"/>
      <c r="E974" s="570"/>
      <c r="F974" s="347"/>
    </row>
    <row r="975" spans="1:6" ht="15" customHeight="1">
      <c r="A975" s="308" t="s">
        <v>14</v>
      </c>
      <c r="B975" s="315" t="s">
        <v>1441</v>
      </c>
      <c r="C975" s="296"/>
      <c r="D975" s="354"/>
      <c r="E975" s="570"/>
      <c r="F975" s="347"/>
    </row>
    <row r="976" spans="1:6" ht="15" customHeight="1">
      <c r="A976" s="308"/>
      <c r="B976" s="315" t="s">
        <v>1442</v>
      </c>
      <c r="C976" s="296">
        <f>+C921</f>
        <v>181</v>
      </c>
      <c r="D976" s="354" t="s">
        <v>25</v>
      </c>
      <c r="E976" s="570"/>
      <c r="F976" s="328"/>
    </row>
    <row r="977" spans="1:6" ht="15" customHeight="1">
      <c r="A977" s="308"/>
      <c r="B977" s="306"/>
      <c r="C977" s="296"/>
      <c r="D977" s="354"/>
      <c r="E977" s="571"/>
      <c r="F977" s="347"/>
    </row>
    <row r="978" spans="1:6" ht="15" customHeight="1">
      <c r="A978" s="308"/>
      <c r="B978" s="317" t="s">
        <v>1443</v>
      </c>
      <c r="C978" s="296"/>
      <c r="D978" s="354"/>
      <c r="E978" s="570"/>
      <c r="F978" s="347"/>
    </row>
    <row r="979" spans="1:6" ht="15" customHeight="1">
      <c r="A979" s="308"/>
      <c r="B979" s="306"/>
      <c r="C979" s="296"/>
      <c r="D979" s="354"/>
      <c r="E979" s="570"/>
      <c r="F979" s="347"/>
    </row>
    <row r="980" spans="1:6" ht="15" customHeight="1">
      <c r="A980" s="308" t="s">
        <v>16</v>
      </c>
      <c r="B980" s="306" t="s">
        <v>1444</v>
      </c>
      <c r="C980" s="296"/>
      <c r="D980" s="354"/>
      <c r="E980" s="570"/>
      <c r="F980" s="347"/>
    </row>
    <row r="981" spans="1:6" ht="15" customHeight="1">
      <c r="A981" s="308"/>
      <c r="B981" s="306" t="s">
        <v>1445</v>
      </c>
      <c r="C981" s="296">
        <v>115</v>
      </c>
      <c r="D981" s="354" t="s">
        <v>25</v>
      </c>
      <c r="E981" s="570"/>
      <c r="F981" s="328"/>
    </row>
    <row r="982" spans="1:6" ht="15" customHeight="1">
      <c r="A982" s="308"/>
      <c r="B982" s="306"/>
      <c r="C982" s="296"/>
      <c r="D982" s="295"/>
      <c r="E982" s="593"/>
      <c r="F982" s="329"/>
    </row>
    <row r="983" spans="1:6" ht="15" customHeight="1">
      <c r="A983" s="300"/>
      <c r="B983" s="317" t="s">
        <v>1446</v>
      </c>
      <c r="C983" s="295"/>
      <c r="D983" s="295"/>
      <c r="E983" s="327"/>
      <c r="F983" s="596"/>
    </row>
    <row r="984" spans="1:6" ht="15" customHeight="1">
      <c r="A984" s="308"/>
      <c r="B984" s="306"/>
      <c r="C984" s="296"/>
      <c r="D984" s="354"/>
      <c r="E984" s="570"/>
      <c r="F984" s="347"/>
    </row>
    <row r="985" spans="1:6" ht="15" customHeight="1">
      <c r="A985" s="300" t="s">
        <v>24</v>
      </c>
      <c r="B985" s="597" t="s">
        <v>1447</v>
      </c>
      <c r="C985" s="598"/>
      <c r="D985" s="598"/>
      <c r="E985" s="327"/>
      <c r="F985" s="596"/>
    </row>
    <row r="986" spans="1:6" ht="15" customHeight="1">
      <c r="A986" s="300"/>
      <c r="B986" s="597" t="s">
        <v>1448</v>
      </c>
      <c r="C986" s="598"/>
      <c r="D986" s="598"/>
      <c r="E986" s="327"/>
      <c r="F986" s="596"/>
    </row>
    <row r="987" spans="1:6" ht="15" customHeight="1">
      <c r="A987" s="300"/>
      <c r="B987" s="597" t="s">
        <v>1449</v>
      </c>
      <c r="C987" s="598"/>
      <c r="D987" s="598"/>
      <c r="E987" s="327"/>
      <c r="F987" s="596"/>
    </row>
    <row r="988" spans="1:6" ht="15" customHeight="1">
      <c r="A988" s="300"/>
      <c r="B988" s="597" t="s">
        <v>1450</v>
      </c>
      <c r="C988" s="598"/>
      <c r="D988" s="598"/>
      <c r="E988" s="327"/>
      <c r="F988" s="596"/>
    </row>
    <row r="989" spans="1:6" ht="15" customHeight="1">
      <c r="A989" s="300"/>
      <c r="B989" s="597" t="s">
        <v>1451</v>
      </c>
      <c r="C989" s="598"/>
      <c r="D989" s="598"/>
      <c r="E989" s="327"/>
      <c r="F989" s="596"/>
    </row>
    <row r="990" spans="1:6" ht="15" customHeight="1">
      <c r="A990" s="300"/>
      <c r="B990" s="597" t="s">
        <v>1452</v>
      </c>
      <c r="C990" s="598">
        <v>1</v>
      </c>
      <c r="D990" s="598" t="s">
        <v>32</v>
      </c>
      <c r="E990" s="327"/>
      <c r="F990" s="328"/>
    </row>
    <row r="991" spans="1:6" ht="15" customHeight="1">
      <c r="A991" s="308"/>
      <c r="B991" s="306"/>
      <c r="C991" s="295"/>
      <c r="D991" s="295"/>
      <c r="E991" s="593"/>
      <c r="F991" s="329"/>
    </row>
    <row r="992" spans="1:6" ht="15" customHeight="1">
      <c r="A992" s="308"/>
      <c r="B992" s="317" t="s">
        <v>1453</v>
      </c>
      <c r="C992" s="296"/>
      <c r="D992" s="295"/>
      <c r="E992" s="593"/>
      <c r="F992" s="328"/>
    </row>
    <row r="993" spans="1:6" ht="15" customHeight="1">
      <c r="A993" s="308"/>
      <c r="B993" s="306"/>
      <c r="C993" s="296"/>
      <c r="D993" s="295"/>
      <c r="E993" s="593"/>
      <c r="F993" s="328"/>
    </row>
    <row r="994" spans="1:6" ht="15" customHeight="1">
      <c r="A994" s="308" t="s">
        <v>31</v>
      </c>
      <c r="B994" s="306" t="s">
        <v>1454</v>
      </c>
      <c r="C994" s="296"/>
      <c r="D994" s="295"/>
      <c r="E994" s="593"/>
      <c r="F994" s="329"/>
    </row>
    <row r="995" spans="1:6" ht="15" customHeight="1">
      <c r="A995" s="308"/>
      <c r="B995" s="306" t="s">
        <v>1455</v>
      </c>
      <c r="C995" s="296"/>
      <c r="D995" s="295"/>
      <c r="E995" s="593"/>
      <c r="F995" s="329"/>
    </row>
    <row r="996" spans="1:6" ht="15" customHeight="1">
      <c r="A996" s="308"/>
      <c r="B996" s="306" t="s">
        <v>1456</v>
      </c>
      <c r="C996" s="296"/>
      <c r="D996" s="295"/>
      <c r="E996" s="593"/>
      <c r="F996" s="328"/>
    </row>
    <row r="997" spans="1:6" ht="15" customHeight="1">
      <c r="A997" s="308"/>
      <c r="B997" s="306" t="s">
        <v>1457</v>
      </c>
      <c r="C997" s="296"/>
      <c r="D997" s="295"/>
      <c r="E997" s="593"/>
      <c r="F997" s="328"/>
    </row>
    <row r="998" spans="1:6" ht="15" customHeight="1">
      <c r="A998" s="308"/>
      <c r="B998" s="306" t="s">
        <v>1458</v>
      </c>
      <c r="C998" s="296">
        <v>181</v>
      </c>
      <c r="D998" s="295" t="s">
        <v>25</v>
      </c>
      <c r="E998" s="593"/>
      <c r="F998" s="328"/>
    </row>
    <row r="999" spans="1:6" ht="15" customHeight="1">
      <c r="A999" s="308"/>
      <c r="B999" s="306"/>
      <c r="C999" s="296"/>
      <c r="D999" s="295"/>
      <c r="E999" s="593"/>
      <c r="F999" s="328"/>
    </row>
    <row r="1000" spans="1:6" ht="15" customHeight="1">
      <c r="A1000" s="308"/>
      <c r="B1000" s="306"/>
      <c r="C1000" s="296"/>
      <c r="D1000" s="295"/>
      <c r="E1000" s="593"/>
      <c r="F1000" s="328"/>
    </row>
    <row r="1001" spans="1:6" ht="15" customHeight="1">
      <c r="A1001" s="308"/>
      <c r="B1001" s="306"/>
      <c r="C1001" s="296"/>
      <c r="D1001" s="295"/>
      <c r="E1001" s="593"/>
      <c r="F1001" s="328"/>
    </row>
    <row r="1002" spans="1:6" ht="15" customHeight="1">
      <c r="A1002" s="308"/>
      <c r="B1002" s="306"/>
      <c r="C1002" s="296"/>
      <c r="D1002" s="295"/>
      <c r="E1002" s="593"/>
      <c r="F1002" s="328"/>
    </row>
    <row r="1003" spans="1:6" ht="15" customHeight="1">
      <c r="A1003" s="308"/>
      <c r="B1003" s="306"/>
      <c r="C1003" s="296"/>
      <c r="D1003" s="295"/>
      <c r="E1003" s="593"/>
      <c r="F1003" s="328"/>
    </row>
    <row r="1004" spans="1:6" ht="15" customHeight="1">
      <c r="A1004" s="308"/>
      <c r="B1004" s="306"/>
      <c r="C1004" s="296"/>
      <c r="D1004" s="295"/>
      <c r="E1004" s="593"/>
      <c r="F1004" s="328"/>
    </row>
    <row r="1005" spans="1:6" ht="15" customHeight="1">
      <c r="A1005" s="442"/>
      <c r="B1005" s="431"/>
      <c r="C1005" s="324"/>
      <c r="D1005" s="324"/>
      <c r="E1005" s="583"/>
      <c r="F1005" s="339"/>
    </row>
    <row r="1006" spans="1:6" ht="15" customHeight="1">
      <c r="A1006" s="305"/>
      <c r="B1006" s="309"/>
      <c r="C1006" s="336"/>
      <c r="D1006" s="336"/>
      <c r="E1006" s="584"/>
      <c r="F1006" s="326"/>
    </row>
    <row r="1007" spans="1:6" ht="15" customHeight="1">
      <c r="A1007" s="303" t="s">
        <v>1</v>
      </c>
      <c r="B1007" s="310" t="s">
        <v>17</v>
      </c>
      <c r="C1007" s="324" t="s">
        <v>1</v>
      </c>
      <c r="D1007" s="324"/>
      <c r="E1007" s="585" t="s">
        <v>18</v>
      </c>
      <c r="F1007" s="339"/>
    </row>
    <row r="1008" spans="1:6" ht="15" customHeight="1">
      <c r="A1008" s="300" t="s">
        <v>1</v>
      </c>
      <c r="B1008" s="302" t="s">
        <v>1</v>
      </c>
      <c r="C1008" s="295" t="s">
        <v>1</v>
      </c>
      <c r="D1008" s="295"/>
      <c r="E1008" s="586" t="s">
        <v>1</v>
      </c>
      <c r="F1008" s="587"/>
    </row>
    <row r="1009" spans="1:6" ht="15" customHeight="1" thickBot="1">
      <c r="A1009" s="318"/>
      <c r="B1009" s="518" t="s">
        <v>1196</v>
      </c>
      <c r="C1009" s="550">
        <f>C950+0.01</f>
        <v>6.1699999999999982</v>
      </c>
      <c r="D1009" s="340"/>
      <c r="E1009" s="588"/>
      <c r="F1009" s="342"/>
    </row>
    <row r="1010" spans="1:6" ht="15" customHeight="1">
      <c r="A1010" s="312"/>
      <c r="B1010" s="313"/>
      <c r="C1010" s="320"/>
      <c r="D1010" s="360"/>
      <c r="E1010" s="599"/>
      <c r="F1010" s="600"/>
    </row>
    <row r="1011" spans="1:6" ht="15" customHeight="1">
      <c r="A1011" s="300"/>
      <c r="B1011" s="301"/>
      <c r="C1011" s="295"/>
      <c r="D1011" s="354"/>
      <c r="E1011" s="1003" t="s">
        <v>1428</v>
      </c>
      <c r="F1011" s="1004"/>
    </row>
    <row r="1012" spans="1:6" ht="15" customHeight="1">
      <c r="A1012" s="303"/>
      <c r="B1012" s="304"/>
      <c r="C1012" s="324"/>
      <c r="D1012" s="601"/>
      <c r="E1012" s="1005" t="s">
        <v>1429</v>
      </c>
      <c r="F1012" s="1008"/>
    </row>
    <row r="1013" spans="1:6" ht="15" customHeight="1">
      <c r="A1013" s="300"/>
      <c r="B1013" s="306"/>
      <c r="C1013" s="296"/>
      <c r="D1013" s="354"/>
      <c r="E1013" s="602"/>
      <c r="F1013" s="603"/>
    </row>
    <row r="1014" spans="1:6" ht="15" customHeight="1">
      <c r="A1014" s="300"/>
      <c r="B1014" s="306"/>
      <c r="C1014" s="296"/>
      <c r="D1014" s="354"/>
      <c r="E1014" s="602"/>
      <c r="F1014" s="603"/>
    </row>
    <row r="1015" spans="1:6" ht="15" customHeight="1">
      <c r="A1015" s="300"/>
      <c r="B1015" s="317" t="s">
        <v>1459</v>
      </c>
      <c r="C1015" s="296"/>
      <c r="D1015" s="354"/>
      <c r="E1015" s="593"/>
      <c r="F1015" s="328"/>
    </row>
    <row r="1016" spans="1:6" ht="15" customHeight="1">
      <c r="A1016" s="300"/>
      <c r="B1016" s="306"/>
      <c r="C1016" s="296"/>
      <c r="D1016" s="354"/>
      <c r="E1016" s="593"/>
      <c r="F1016" s="328"/>
    </row>
    <row r="1017" spans="1:6" ht="15" customHeight="1">
      <c r="A1017" s="300" t="s">
        <v>2</v>
      </c>
      <c r="B1017" s="306" t="s">
        <v>1460</v>
      </c>
      <c r="C1017" s="296">
        <v>1</v>
      </c>
      <c r="D1017" s="354" t="s">
        <v>32</v>
      </c>
      <c r="E1017" s="593"/>
      <c r="F1017" s="328"/>
    </row>
    <row r="1018" spans="1:6" ht="15" customHeight="1">
      <c r="A1018" s="300"/>
      <c r="B1018" s="306"/>
      <c r="C1018" s="295"/>
      <c r="D1018" s="295"/>
      <c r="E1018" s="593"/>
      <c r="F1018" s="328"/>
    </row>
    <row r="1019" spans="1:6" ht="15" customHeight="1">
      <c r="A1019" s="300"/>
      <c r="B1019" s="317" t="s">
        <v>1461</v>
      </c>
      <c r="C1019" s="295"/>
      <c r="D1019" s="295"/>
      <c r="E1019" s="604"/>
      <c r="F1019" s="375"/>
    </row>
    <row r="1020" spans="1:6" ht="15" customHeight="1">
      <c r="A1020" s="300"/>
      <c r="B1020" s="306"/>
      <c r="C1020" s="295"/>
      <c r="D1020" s="295"/>
      <c r="E1020" s="604"/>
      <c r="F1020" s="375"/>
    </row>
    <row r="1021" spans="1:6" ht="15" customHeight="1">
      <c r="A1021" s="300" t="s">
        <v>6</v>
      </c>
      <c r="B1021" s="306" t="s">
        <v>1462</v>
      </c>
      <c r="C1021" s="295"/>
      <c r="D1021" s="295"/>
      <c r="E1021" s="604"/>
      <c r="F1021" s="375"/>
    </row>
    <row r="1022" spans="1:6" ht="15" customHeight="1">
      <c r="A1022" s="300"/>
      <c r="B1022" s="306" t="s">
        <v>1463</v>
      </c>
      <c r="C1022" s="295">
        <v>241</v>
      </c>
      <c r="D1022" s="295" t="s">
        <v>15</v>
      </c>
      <c r="E1022" s="604"/>
      <c r="F1022" s="328"/>
    </row>
    <row r="1023" spans="1:6" ht="15" customHeight="1">
      <c r="A1023" s="300"/>
      <c r="B1023" s="306"/>
      <c r="C1023" s="295"/>
      <c r="D1023" s="295"/>
      <c r="E1023" s="604"/>
      <c r="F1023" s="328"/>
    </row>
    <row r="1024" spans="1:6" ht="15" customHeight="1">
      <c r="A1024" s="300" t="s">
        <v>7</v>
      </c>
      <c r="B1024" s="306" t="s">
        <v>1464</v>
      </c>
      <c r="C1024" s="295"/>
      <c r="D1024" s="295"/>
      <c r="E1024" s="604"/>
      <c r="F1024" s="375"/>
    </row>
    <row r="1025" spans="1:6" ht="15" customHeight="1">
      <c r="A1025" s="300"/>
      <c r="B1025" s="306" t="s">
        <v>1465</v>
      </c>
      <c r="C1025" s="295">
        <v>18</v>
      </c>
      <c r="D1025" s="295" t="s">
        <v>15</v>
      </c>
      <c r="E1025" s="604"/>
      <c r="F1025" s="328"/>
    </row>
    <row r="1026" spans="1:6" ht="15" customHeight="1">
      <c r="A1026" s="300"/>
      <c r="B1026" s="306"/>
      <c r="C1026" s="295"/>
      <c r="D1026" s="295"/>
      <c r="E1026" s="604"/>
      <c r="F1026" s="375"/>
    </row>
    <row r="1027" spans="1:6" ht="15" customHeight="1">
      <c r="A1027" s="308" t="s">
        <v>8</v>
      </c>
      <c r="B1027" s="605" t="s">
        <v>1466</v>
      </c>
      <c r="C1027" s="295"/>
      <c r="D1027" s="295"/>
      <c r="E1027" s="606"/>
      <c r="F1027" s="603"/>
    </row>
    <row r="1028" spans="1:6" ht="15" customHeight="1">
      <c r="A1028" s="308"/>
      <c r="B1028" s="605" t="s">
        <v>1467</v>
      </c>
      <c r="C1028" s="295">
        <f>+C969+C971</f>
        <v>889</v>
      </c>
      <c r="D1028" s="295" t="str">
        <f>+D1025</f>
        <v>m2</v>
      </c>
      <c r="E1028" s="606"/>
      <c r="F1028" s="328"/>
    </row>
    <row r="1029" spans="1:6" ht="15" customHeight="1">
      <c r="A1029" s="454"/>
      <c r="B1029" s="315"/>
      <c r="C1029" s="456"/>
      <c r="D1029" s="457"/>
      <c r="E1029" s="607"/>
      <c r="F1029" s="603"/>
    </row>
    <row r="1030" spans="1:6" ht="15" customHeight="1">
      <c r="A1030" s="454"/>
      <c r="B1030" s="315"/>
      <c r="C1030" s="456"/>
      <c r="D1030" s="457"/>
      <c r="E1030" s="607"/>
      <c r="F1030" s="603"/>
    </row>
    <row r="1031" spans="1:6" ht="15" customHeight="1">
      <c r="A1031" s="454"/>
      <c r="B1031" s="459"/>
      <c r="C1031" s="456"/>
      <c r="D1031" s="457"/>
      <c r="E1031" s="607"/>
      <c r="F1031" s="603"/>
    </row>
    <row r="1032" spans="1:6" ht="15" customHeight="1">
      <c r="A1032" s="454"/>
      <c r="B1032" s="459"/>
      <c r="C1032" s="456"/>
      <c r="D1032" s="457"/>
      <c r="E1032" s="607"/>
      <c r="F1032" s="328"/>
    </row>
    <row r="1033" spans="1:6" ht="15" customHeight="1">
      <c r="A1033" s="454"/>
      <c r="B1033" s="459"/>
      <c r="C1033" s="456"/>
      <c r="D1033" s="457"/>
      <c r="E1033" s="607"/>
      <c r="F1033" s="603"/>
    </row>
    <row r="1034" spans="1:6" ht="15" customHeight="1">
      <c r="A1034" s="300"/>
      <c r="B1034" s="317"/>
      <c r="C1034" s="295"/>
      <c r="D1034" s="302"/>
      <c r="E1034" s="608"/>
      <c r="F1034" s="603"/>
    </row>
    <row r="1035" spans="1:6" ht="15" customHeight="1">
      <c r="A1035" s="300"/>
      <c r="B1035" s="306"/>
      <c r="C1035" s="295"/>
      <c r="D1035" s="302"/>
      <c r="E1035" s="608"/>
      <c r="F1035" s="603"/>
    </row>
    <row r="1036" spans="1:6" ht="15" customHeight="1">
      <c r="A1036" s="308"/>
      <c r="B1036" s="306"/>
      <c r="C1036" s="295"/>
      <c r="D1036" s="302"/>
      <c r="E1036" s="606"/>
      <c r="F1036" s="603"/>
    </row>
    <row r="1037" spans="1:6" ht="15" customHeight="1">
      <c r="A1037" s="308"/>
      <c r="B1037" s="306"/>
      <c r="C1037" s="295"/>
      <c r="D1037" s="302"/>
      <c r="E1037" s="606"/>
      <c r="F1037" s="603"/>
    </row>
    <row r="1038" spans="1:6" ht="15" customHeight="1">
      <c r="A1038" s="300"/>
      <c r="B1038" s="306"/>
      <c r="C1038" s="296"/>
      <c r="D1038" s="354"/>
      <c r="E1038" s="602"/>
      <c r="F1038" s="603"/>
    </row>
    <row r="1039" spans="1:6" ht="15" customHeight="1">
      <c r="A1039" s="300"/>
      <c r="B1039" s="306"/>
      <c r="C1039" s="296"/>
      <c r="D1039" s="354"/>
      <c r="E1039" s="602"/>
      <c r="F1039" s="609"/>
    </row>
    <row r="1040" spans="1:6" ht="15" customHeight="1">
      <c r="A1040" s="300"/>
      <c r="B1040" s="306"/>
      <c r="C1040" s="296"/>
      <c r="D1040" s="354"/>
      <c r="E1040" s="602"/>
      <c r="F1040" s="603"/>
    </row>
    <row r="1041" spans="1:6" ht="15" customHeight="1">
      <c r="A1041" s="300"/>
      <c r="B1041" s="316"/>
      <c r="C1041" s="296"/>
      <c r="D1041" s="354"/>
      <c r="E1041" s="602"/>
      <c r="F1041" s="603"/>
    </row>
    <row r="1042" spans="1:6" ht="15" customHeight="1">
      <c r="A1042" s="300"/>
      <c r="B1042" s="306"/>
      <c r="C1042" s="296"/>
      <c r="D1042" s="354"/>
      <c r="E1042" s="602"/>
      <c r="F1042" s="603"/>
    </row>
    <row r="1043" spans="1:6" ht="15" customHeight="1">
      <c r="A1043" s="300"/>
      <c r="B1043" s="306"/>
      <c r="C1043" s="296"/>
      <c r="D1043" s="354"/>
      <c r="E1043" s="602"/>
      <c r="F1043" s="603"/>
    </row>
    <row r="1044" spans="1:6" ht="15" customHeight="1">
      <c r="A1044" s="300"/>
      <c r="B1044" s="306"/>
      <c r="C1044" s="296"/>
      <c r="D1044" s="354"/>
      <c r="E1044" s="602"/>
      <c r="F1044" s="603"/>
    </row>
    <row r="1045" spans="1:6" ht="15" customHeight="1">
      <c r="A1045" s="300"/>
      <c r="B1045" s="306"/>
      <c r="C1045" s="296"/>
      <c r="D1045" s="354"/>
      <c r="E1045" s="602"/>
      <c r="F1045" s="603"/>
    </row>
    <row r="1046" spans="1:6" ht="15" customHeight="1">
      <c r="A1046" s="300"/>
      <c r="B1046" s="314"/>
      <c r="C1046" s="296"/>
      <c r="D1046" s="354"/>
      <c r="E1046" s="602"/>
      <c r="F1046" s="603"/>
    </row>
    <row r="1047" spans="1:6" ht="15" customHeight="1">
      <c r="A1047" s="300"/>
      <c r="B1047" s="314"/>
      <c r="C1047" s="296"/>
      <c r="D1047" s="354"/>
      <c r="E1047" s="602"/>
      <c r="F1047" s="603"/>
    </row>
    <row r="1048" spans="1:6" ht="15" customHeight="1">
      <c r="A1048" s="300"/>
      <c r="B1048" s="314"/>
      <c r="C1048" s="296"/>
      <c r="D1048" s="354"/>
      <c r="E1048" s="602"/>
      <c r="F1048" s="603"/>
    </row>
    <row r="1049" spans="1:6" ht="15" customHeight="1">
      <c r="A1049" s="300"/>
      <c r="B1049" s="306"/>
      <c r="C1049" s="296"/>
      <c r="D1049" s="354"/>
      <c r="E1049" s="602"/>
      <c r="F1049" s="603"/>
    </row>
    <row r="1050" spans="1:6" ht="15" customHeight="1">
      <c r="A1050" s="300"/>
      <c r="B1050" s="316"/>
      <c r="C1050" s="296"/>
      <c r="D1050" s="354"/>
      <c r="E1050" s="602"/>
      <c r="F1050" s="603"/>
    </row>
    <row r="1051" spans="1:6" ht="15" customHeight="1">
      <c r="A1051" s="300"/>
      <c r="B1051" s="316"/>
      <c r="C1051" s="296"/>
      <c r="D1051" s="354"/>
      <c r="E1051" s="602"/>
      <c r="F1051" s="603"/>
    </row>
    <row r="1052" spans="1:6" ht="15" customHeight="1">
      <c r="A1052" s="300"/>
      <c r="B1052" s="319"/>
      <c r="C1052" s="296"/>
      <c r="D1052" s="354"/>
      <c r="E1052" s="602"/>
      <c r="F1052" s="603"/>
    </row>
    <row r="1053" spans="1:6" ht="15" customHeight="1">
      <c r="A1053" s="300"/>
      <c r="B1053" s="306"/>
      <c r="C1053" s="296"/>
      <c r="D1053" s="354"/>
      <c r="E1053" s="602"/>
      <c r="F1053" s="603"/>
    </row>
    <row r="1054" spans="1:6" ht="15" customHeight="1">
      <c r="A1054" s="300"/>
      <c r="B1054" s="319"/>
      <c r="C1054" s="296"/>
      <c r="D1054" s="354"/>
      <c r="E1054" s="602"/>
      <c r="F1054" s="603"/>
    </row>
    <row r="1055" spans="1:6" ht="15" customHeight="1">
      <c r="A1055" s="300"/>
      <c r="B1055" s="306"/>
      <c r="C1055" s="296"/>
      <c r="D1055" s="354"/>
      <c r="E1055" s="602"/>
      <c r="F1055" s="603"/>
    </row>
    <row r="1056" spans="1:6" ht="15" customHeight="1">
      <c r="A1056" s="300"/>
      <c r="B1056" s="390"/>
      <c r="C1056" s="296"/>
      <c r="D1056" s="354"/>
      <c r="E1056" s="602"/>
      <c r="F1056" s="603"/>
    </row>
    <row r="1057" spans="1:6" ht="15" customHeight="1">
      <c r="A1057" s="308"/>
      <c r="B1057" s="306"/>
      <c r="C1057" s="296"/>
      <c r="D1057" s="295"/>
      <c r="E1057" s="593"/>
      <c r="F1057" s="603"/>
    </row>
    <row r="1058" spans="1:6" ht="15" customHeight="1">
      <c r="A1058" s="300"/>
      <c r="B1058" s="319"/>
      <c r="C1058" s="296"/>
      <c r="D1058" s="354"/>
      <c r="E1058" s="602"/>
      <c r="F1058" s="603"/>
    </row>
    <row r="1059" spans="1:6" ht="15" customHeight="1">
      <c r="A1059" s="300"/>
      <c r="B1059" s="306"/>
      <c r="C1059" s="296"/>
      <c r="D1059" s="354"/>
      <c r="E1059" s="602"/>
      <c r="F1059" s="603"/>
    </row>
    <row r="1060" spans="1:6" ht="15" customHeight="1">
      <c r="A1060" s="300"/>
      <c r="B1060" s="306"/>
      <c r="C1060" s="295"/>
      <c r="D1060" s="295"/>
      <c r="E1060" s="610"/>
      <c r="F1060" s="603"/>
    </row>
    <row r="1061" spans="1:6" ht="15" customHeight="1">
      <c r="A1061" s="300"/>
      <c r="B1061" s="306"/>
      <c r="C1061" s="295"/>
      <c r="D1061" s="295"/>
      <c r="E1061" s="610"/>
      <c r="F1061" s="603"/>
    </row>
    <row r="1062" spans="1:6" ht="15" customHeight="1">
      <c r="A1062" s="300"/>
      <c r="B1062" s="306"/>
      <c r="C1062" s="295"/>
      <c r="D1062" s="295"/>
      <c r="E1062" s="610"/>
      <c r="F1062" s="603"/>
    </row>
    <row r="1063" spans="1:6" ht="15" customHeight="1">
      <c r="A1063" s="300"/>
      <c r="B1063" s="306"/>
      <c r="C1063" s="296"/>
      <c r="D1063" s="354"/>
      <c r="E1063" s="602"/>
      <c r="F1063" s="603"/>
    </row>
    <row r="1064" spans="1:6" ht="15" customHeight="1">
      <c r="A1064" s="300"/>
      <c r="B1064" s="306"/>
      <c r="C1064" s="296"/>
      <c r="D1064" s="354"/>
      <c r="E1064" s="602"/>
      <c r="F1064" s="603"/>
    </row>
    <row r="1065" spans="1:6" ht="15" customHeight="1">
      <c r="A1065" s="305"/>
      <c r="B1065" s="309"/>
      <c r="C1065" s="336"/>
      <c r="D1065" s="336"/>
      <c r="E1065" s="611"/>
      <c r="F1065" s="612"/>
    </row>
    <row r="1066" spans="1:6" ht="15" customHeight="1">
      <c r="A1066" s="303"/>
      <c r="B1066" s="310" t="str">
        <f>+B1007</f>
        <v>To Collection</v>
      </c>
      <c r="C1066" s="324"/>
      <c r="D1066" s="324"/>
      <c r="E1066" s="613" t="s">
        <v>35</v>
      </c>
      <c r="F1066" s="614"/>
    </row>
    <row r="1067" spans="1:6" ht="15" customHeight="1">
      <c r="A1067" s="300"/>
      <c r="B1067" s="302"/>
      <c r="C1067" s="295"/>
      <c r="D1067" s="295"/>
      <c r="E1067" s="602"/>
      <c r="F1067" s="615"/>
    </row>
    <row r="1068" spans="1:6" ht="15" customHeight="1" thickBot="1">
      <c r="A1068" s="318"/>
      <c r="B1068" s="518" t="s">
        <v>1196</v>
      </c>
      <c r="C1068" s="550">
        <f>C1009+0.01</f>
        <v>6.1799999999999979</v>
      </c>
      <c r="D1068" s="340"/>
      <c r="E1068" s="616"/>
      <c r="F1068" s="617"/>
    </row>
    <row r="1069" spans="1:6" ht="15" customHeight="1">
      <c r="A1069" s="312"/>
      <c r="B1069" s="313"/>
      <c r="C1069" s="320"/>
      <c r="D1069" s="360"/>
      <c r="E1069" s="599"/>
      <c r="F1069" s="600"/>
    </row>
    <row r="1070" spans="1:6" ht="15" customHeight="1">
      <c r="A1070" s="300"/>
      <c r="B1070" s="301"/>
      <c r="C1070" s="295"/>
      <c r="D1070" s="354"/>
      <c r="E1070" s="1003" t="s">
        <v>1428</v>
      </c>
      <c r="F1070" s="1004"/>
    </row>
    <row r="1071" spans="1:6" ht="15" customHeight="1">
      <c r="A1071" s="303"/>
      <c r="B1071" s="304"/>
      <c r="C1071" s="324"/>
      <c r="D1071" s="601"/>
      <c r="E1071" s="1005" t="s">
        <v>1429</v>
      </c>
      <c r="F1071" s="1008"/>
    </row>
    <row r="1072" spans="1:6" ht="15" customHeight="1">
      <c r="A1072" s="300"/>
      <c r="B1072" s="306"/>
      <c r="C1072" s="296"/>
      <c r="D1072" s="354"/>
      <c r="E1072" s="602"/>
      <c r="F1072" s="603"/>
    </row>
    <row r="1073" spans="1:6" ht="15" customHeight="1">
      <c r="A1073" s="300"/>
      <c r="B1073" s="306"/>
      <c r="C1073" s="296"/>
      <c r="D1073" s="354"/>
      <c r="E1073" s="602"/>
      <c r="F1073" s="603"/>
    </row>
    <row r="1074" spans="1:6" ht="15" customHeight="1">
      <c r="A1074" s="454"/>
      <c r="B1074" s="315"/>
      <c r="C1074" s="456"/>
      <c r="D1074" s="457"/>
      <c r="E1074" s="607"/>
      <c r="F1074" s="603"/>
    </row>
    <row r="1075" spans="1:6" ht="15" customHeight="1">
      <c r="A1075" s="454"/>
      <c r="B1075" s="315"/>
      <c r="C1075" s="456"/>
      <c r="D1075" s="457"/>
      <c r="E1075" s="607"/>
      <c r="F1075" s="603"/>
    </row>
    <row r="1076" spans="1:6" ht="15" customHeight="1">
      <c r="A1076" s="454"/>
      <c r="B1076" s="459"/>
      <c r="C1076" s="456"/>
      <c r="D1076" s="457"/>
      <c r="E1076" s="607"/>
      <c r="F1076" s="603"/>
    </row>
    <row r="1077" spans="1:6" ht="15" customHeight="1">
      <c r="A1077" s="454"/>
      <c r="B1077" s="459"/>
      <c r="C1077" s="456"/>
      <c r="D1077" s="457"/>
      <c r="E1077" s="607"/>
      <c r="F1077" s="328"/>
    </row>
    <row r="1078" spans="1:6" ht="15" customHeight="1">
      <c r="A1078" s="454"/>
      <c r="B1078" s="459"/>
      <c r="C1078" s="456"/>
      <c r="D1078" s="457"/>
      <c r="E1078" s="607"/>
      <c r="F1078" s="603"/>
    </row>
    <row r="1079" spans="1:6" ht="15" customHeight="1">
      <c r="A1079" s="300"/>
      <c r="B1079" s="317"/>
      <c r="C1079" s="295"/>
      <c r="D1079" s="302"/>
      <c r="E1079" s="608"/>
      <c r="F1079" s="603"/>
    </row>
    <row r="1080" spans="1:6" ht="15" customHeight="1">
      <c r="A1080" s="300"/>
      <c r="B1080" s="306"/>
      <c r="C1080" s="295"/>
      <c r="D1080" s="302"/>
      <c r="E1080" s="608"/>
      <c r="F1080" s="603"/>
    </row>
    <row r="1081" spans="1:6" ht="15" customHeight="1">
      <c r="A1081" s="308"/>
      <c r="B1081" s="306"/>
      <c r="C1081" s="295"/>
      <c r="D1081" s="302"/>
      <c r="E1081" s="606"/>
      <c r="F1081" s="603"/>
    </row>
    <row r="1082" spans="1:6" ht="15" customHeight="1">
      <c r="A1082" s="308"/>
      <c r="B1082" s="306"/>
      <c r="C1082" s="295"/>
      <c r="D1082" s="302"/>
      <c r="E1082" s="606"/>
      <c r="F1082" s="603"/>
    </row>
    <row r="1083" spans="1:6" ht="15" customHeight="1">
      <c r="A1083" s="300"/>
      <c r="B1083" s="306"/>
      <c r="C1083" s="296"/>
      <c r="D1083" s="354"/>
      <c r="E1083" s="602"/>
      <c r="F1083" s="603"/>
    </row>
    <row r="1084" spans="1:6" ht="15" customHeight="1">
      <c r="A1084" s="300"/>
      <c r="B1084" s="306"/>
      <c r="C1084" s="296"/>
      <c r="D1084" s="354"/>
      <c r="E1084" s="602"/>
      <c r="F1084" s="609"/>
    </row>
    <row r="1085" spans="1:6" ht="15" customHeight="1">
      <c r="A1085" s="300"/>
      <c r="B1085" s="306"/>
      <c r="C1085" s="296"/>
      <c r="D1085" s="354"/>
      <c r="E1085" s="602"/>
      <c r="F1085" s="603"/>
    </row>
    <row r="1086" spans="1:6" ht="15" customHeight="1">
      <c r="A1086" s="300"/>
      <c r="B1086" s="316"/>
      <c r="C1086" s="296"/>
      <c r="D1086" s="354"/>
      <c r="E1086" s="602"/>
      <c r="F1086" s="603"/>
    </row>
    <row r="1087" spans="1:6" ht="15" customHeight="1">
      <c r="A1087" s="300"/>
      <c r="B1087" s="306"/>
      <c r="C1087" s="296"/>
      <c r="D1087" s="354"/>
      <c r="E1087" s="602"/>
      <c r="F1087" s="603"/>
    </row>
    <row r="1088" spans="1:6" ht="15" customHeight="1">
      <c r="A1088" s="300"/>
      <c r="B1088" s="306"/>
      <c r="C1088" s="296"/>
      <c r="D1088" s="354"/>
      <c r="E1088" s="602"/>
      <c r="F1088" s="603"/>
    </row>
    <row r="1089" spans="1:6" ht="15" customHeight="1">
      <c r="A1089" s="300"/>
      <c r="B1089" s="306"/>
      <c r="C1089" s="296"/>
      <c r="D1089" s="354"/>
      <c r="E1089" s="602"/>
      <c r="F1089" s="603"/>
    </row>
    <row r="1090" spans="1:6" ht="15" customHeight="1">
      <c r="A1090" s="300"/>
      <c r="B1090" s="306"/>
      <c r="C1090" s="296"/>
      <c r="D1090" s="354"/>
      <c r="E1090" s="602"/>
      <c r="F1090" s="603"/>
    </row>
    <row r="1091" spans="1:6" ht="15" customHeight="1">
      <c r="A1091" s="300"/>
      <c r="B1091" s="314" t="s">
        <v>27</v>
      </c>
      <c r="C1091" s="296"/>
      <c r="D1091" s="354"/>
      <c r="E1091" s="602"/>
      <c r="F1091" s="603"/>
    </row>
    <row r="1092" spans="1:6" ht="15" customHeight="1">
      <c r="A1092" s="300"/>
      <c r="B1092" s="314" t="s">
        <v>1</v>
      </c>
      <c r="C1092" s="296"/>
      <c r="D1092" s="354"/>
      <c r="E1092" s="602"/>
      <c r="F1092" s="603"/>
    </row>
    <row r="1093" spans="1:6" ht="15" customHeight="1">
      <c r="A1093" s="300"/>
      <c r="B1093" s="314" t="s">
        <v>70</v>
      </c>
      <c r="C1093" s="296"/>
      <c r="D1093" s="354"/>
      <c r="E1093" s="602"/>
      <c r="F1093" s="603"/>
    </row>
    <row r="1094" spans="1:6" ht="15" customHeight="1">
      <c r="A1094" s="300"/>
      <c r="B1094" s="306" t="s">
        <v>1</v>
      </c>
      <c r="C1094" s="296"/>
      <c r="D1094" s="354"/>
      <c r="E1094" s="602"/>
      <c r="F1094" s="603"/>
    </row>
    <row r="1095" spans="1:6" ht="15" customHeight="1">
      <c r="A1095" s="300"/>
      <c r="B1095" s="319">
        <f>C950</f>
        <v>6.1599999999999984</v>
      </c>
      <c r="C1095" s="296"/>
      <c r="D1095" s="354"/>
      <c r="E1095" s="602"/>
      <c r="F1095" s="603"/>
    </row>
    <row r="1096" spans="1:6" ht="15" customHeight="1">
      <c r="A1096" s="300"/>
      <c r="B1096" s="316" t="s">
        <v>1</v>
      </c>
      <c r="C1096" s="296"/>
      <c r="D1096" s="354"/>
      <c r="E1096" s="602"/>
      <c r="F1096" s="603"/>
    </row>
    <row r="1097" spans="1:6" ht="15" customHeight="1">
      <c r="A1097" s="300"/>
      <c r="B1097" s="319">
        <f>C1009</f>
        <v>6.1699999999999982</v>
      </c>
      <c r="C1097" s="296"/>
      <c r="D1097" s="354"/>
      <c r="E1097" s="602"/>
      <c r="F1097" s="603"/>
    </row>
    <row r="1098" spans="1:6" ht="15" customHeight="1">
      <c r="A1098" s="300"/>
      <c r="B1098" s="306" t="s">
        <v>1</v>
      </c>
      <c r="C1098" s="296"/>
      <c r="D1098" s="354"/>
      <c r="E1098" s="602"/>
      <c r="F1098" s="603"/>
    </row>
    <row r="1099" spans="1:6" ht="15" customHeight="1">
      <c r="A1099" s="300"/>
      <c r="B1099" s="319">
        <f>C1068</f>
        <v>6.1799999999999979</v>
      </c>
      <c r="C1099" s="296"/>
      <c r="D1099" s="354"/>
      <c r="E1099" s="602"/>
      <c r="F1099" s="603"/>
    </row>
    <row r="1100" spans="1:6" ht="15" customHeight="1">
      <c r="A1100" s="300"/>
      <c r="B1100" s="306"/>
      <c r="C1100" s="296"/>
      <c r="D1100" s="354"/>
      <c r="E1100" s="602"/>
      <c r="F1100" s="603"/>
    </row>
    <row r="1101" spans="1:6" ht="15" customHeight="1">
      <c r="A1101" s="300"/>
      <c r="B1101" s="390"/>
      <c r="C1101" s="296"/>
      <c r="D1101" s="354"/>
      <c r="E1101" s="602"/>
      <c r="F1101" s="603"/>
    </row>
    <row r="1102" spans="1:6" ht="15" customHeight="1">
      <c r="A1102" s="308"/>
      <c r="B1102" s="306"/>
      <c r="C1102" s="296"/>
      <c r="D1102" s="295"/>
      <c r="E1102" s="593"/>
      <c r="F1102" s="603"/>
    </row>
    <row r="1103" spans="1:6" ht="15" customHeight="1">
      <c r="A1103" s="300"/>
      <c r="B1103" s="319"/>
      <c r="C1103" s="296"/>
      <c r="D1103" s="354"/>
      <c r="E1103" s="602"/>
      <c r="F1103" s="603"/>
    </row>
    <row r="1104" spans="1:6" ht="15" customHeight="1">
      <c r="A1104" s="300"/>
      <c r="B1104" s="306"/>
      <c r="C1104" s="296"/>
      <c r="D1104" s="354"/>
      <c r="E1104" s="602"/>
      <c r="F1104" s="603"/>
    </row>
    <row r="1105" spans="1:6" ht="15" customHeight="1">
      <c r="A1105" s="300"/>
      <c r="B1105" s="306"/>
      <c r="C1105" s="296"/>
      <c r="D1105" s="354"/>
      <c r="E1105" s="602"/>
      <c r="F1105" s="603"/>
    </row>
    <row r="1106" spans="1:6" ht="15" customHeight="1">
      <c r="A1106" s="300"/>
      <c r="B1106" s="306"/>
      <c r="C1106" s="295"/>
      <c r="D1106" s="295"/>
      <c r="E1106" s="610"/>
      <c r="F1106" s="603"/>
    </row>
    <row r="1107" spans="1:6" ht="15" customHeight="1">
      <c r="A1107" s="300"/>
      <c r="B1107" s="306"/>
      <c r="C1107" s="295"/>
      <c r="D1107" s="295"/>
      <c r="E1107" s="610"/>
      <c r="F1107" s="603"/>
    </row>
    <row r="1108" spans="1:6" ht="15" customHeight="1">
      <c r="A1108" s="300"/>
      <c r="B1108" s="306"/>
      <c r="C1108" s="295"/>
      <c r="D1108" s="295"/>
      <c r="E1108" s="610"/>
      <c r="F1108" s="603"/>
    </row>
    <row r="1109" spans="1:6" ht="15" customHeight="1">
      <c r="A1109" s="300"/>
      <c r="B1109" s="306"/>
      <c r="C1109" s="295"/>
      <c r="D1109" s="295"/>
      <c r="E1109" s="610"/>
      <c r="F1109" s="603"/>
    </row>
    <row r="1110" spans="1:6" ht="15" customHeight="1">
      <c r="A1110" s="300"/>
      <c r="B1110" s="306"/>
      <c r="C1110" s="295"/>
      <c r="D1110" s="295"/>
      <c r="E1110" s="610"/>
      <c r="F1110" s="603"/>
    </row>
    <row r="1111" spans="1:6" ht="15" customHeight="1">
      <c r="A1111" s="300"/>
      <c r="B1111" s="306"/>
      <c r="C1111" s="295"/>
      <c r="D1111" s="295"/>
      <c r="E1111" s="610"/>
      <c r="F1111" s="603"/>
    </row>
    <row r="1112" spans="1:6" ht="15" customHeight="1">
      <c r="A1112" s="300"/>
      <c r="B1112" s="306"/>
      <c r="C1112" s="295"/>
      <c r="D1112" s="295"/>
      <c r="E1112" s="610"/>
      <c r="F1112" s="603"/>
    </row>
    <row r="1113" spans="1:6" ht="15" customHeight="1">
      <c r="A1113" s="300"/>
      <c r="B1113" s="306"/>
      <c r="C1113" s="295"/>
      <c r="D1113" s="295"/>
      <c r="E1113" s="610"/>
      <c r="F1113" s="603"/>
    </row>
    <row r="1114" spans="1:6" ht="15" customHeight="1">
      <c r="A1114" s="300"/>
      <c r="B1114" s="306"/>
      <c r="C1114" s="295"/>
      <c r="D1114" s="295"/>
      <c r="E1114" s="618"/>
      <c r="F1114" s="603"/>
    </row>
    <row r="1115" spans="1:6" ht="15" customHeight="1">
      <c r="A1115" s="300"/>
      <c r="B1115" s="306"/>
      <c r="C1115" s="295"/>
      <c r="D1115" s="295"/>
      <c r="E1115" s="618"/>
      <c r="F1115" s="603"/>
    </row>
    <row r="1116" spans="1:6" ht="15" customHeight="1">
      <c r="A1116" s="300"/>
      <c r="B1116" s="306"/>
      <c r="C1116" s="295"/>
      <c r="D1116" s="295"/>
      <c r="E1116" s="610"/>
      <c r="F1116" s="603"/>
    </row>
    <row r="1117" spans="1:6" ht="15" customHeight="1">
      <c r="A1117" s="300"/>
      <c r="B1117" s="306"/>
      <c r="C1117" s="295"/>
      <c r="D1117" s="295"/>
      <c r="E1117" s="618"/>
      <c r="F1117" s="603"/>
    </row>
    <row r="1118" spans="1:6" ht="15" customHeight="1">
      <c r="A1118" s="300"/>
      <c r="B1118" s="306"/>
      <c r="C1118" s="295"/>
      <c r="D1118" s="295"/>
      <c r="E1118" s="618"/>
      <c r="F1118" s="603"/>
    </row>
    <row r="1119" spans="1:6" ht="15" customHeight="1">
      <c r="A1119" s="300"/>
      <c r="B1119" s="306"/>
      <c r="C1119" s="295"/>
      <c r="D1119" s="295"/>
      <c r="E1119" s="618"/>
      <c r="F1119" s="603"/>
    </row>
    <row r="1120" spans="1:6" ht="15" customHeight="1">
      <c r="A1120" s="300"/>
      <c r="B1120" s="306"/>
      <c r="C1120" s="295"/>
      <c r="D1120" s="295"/>
      <c r="E1120" s="610"/>
      <c r="F1120" s="603"/>
    </row>
    <row r="1121" spans="1:6" ht="15" customHeight="1">
      <c r="A1121" s="300"/>
      <c r="B1121" s="306"/>
      <c r="C1121" s="296"/>
      <c r="D1121" s="295"/>
      <c r="E1121" s="606"/>
      <c r="F1121" s="603"/>
    </row>
    <row r="1122" spans="1:6" ht="15" customHeight="1">
      <c r="A1122" s="300"/>
      <c r="B1122" s="306"/>
      <c r="C1122" s="296"/>
      <c r="D1122" s="295"/>
      <c r="E1122" s="606"/>
      <c r="F1122" s="603"/>
    </row>
    <row r="1123" spans="1:6" ht="15" customHeight="1">
      <c r="A1123" s="303"/>
      <c r="B1123" s="431"/>
      <c r="C1123" s="391"/>
      <c r="D1123" s="324"/>
      <c r="E1123" s="619"/>
      <c r="F1123" s="620"/>
    </row>
    <row r="1124" spans="1:6" ht="15" customHeight="1">
      <c r="A1124" s="300"/>
      <c r="B1124" s="306"/>
      <c r="C1124" s="296"/>
      <c r="D1124" s="295"/>
      <c r="E1124" s="606"/>
      <c r="F1124" s="603"/>
    </row>
    <row r="1125" spans="1:6" ht="15" customHeight="1">
      <c r="A1125" s="303"/>
      <c r="B1125" s="621" t="s">
        <v>29</v>
      </c>
      <c r="C1125" s="391"/>
      <c r="D1125" s="324"/>
      <c r="E1125" s="622" t="s">
        <v>35</v>
      </c>
      <c r="F1125" s="620"/>
    </row>
    <row r="1126" spans="1:6" ht="15" customHeight="1">
      <c r="A1126" s="300"/>
      <c r="B1126" s="302"/>
      <c r="C1126" s="295"/>
      <c r="D1126" s="295"/>
      <c r="E1126" s="602"/>
      <c r="F1126" s="615"/>
    </row>
    <row r="1127" spans="1:6" ht="15" customHeight="1" thickBot="1">
      <c r="A1127" s="318"/>
      <c r="B1127" s="518" t="s">
        <v>1196</v>
      </c>
      <c r="C1127" s="550">
        <f>C1068+0.01</f>
        <v>6.1899999999999977</v>
      </c>
      <c r="D1127" s="340"/>
      <c r="E1127" s="616"/>
      <c r="F1127" s="617"/>
    </row>
    <row r="1128" spans="1:6" ht="15" customHeight="1">
      <c r="A1128" s="312"/>
      <c r="B1128" s="313"/>
      <c r="C1128" s="320"/>
      <c r="D1128" s="313"/>
      <c r="E1128" s="414"/>
      <c r="F1128" s="415"/>
    </row>
    <row r="1129" spans="1:6" ht="15" customHeight="1">
      <c r="A1129" s="300"/>
      <c r="B1129" s="301" t="s">
        <v>1468</v>
      </c>
      <c r="C1129" s="295"/>
      <c r="D1129" s="302"/>
      <c r="E1129" s="428"/>
      <c r="F1129" s="434"/>
    </row>
    <row r="1130" spans="1:6" ht="15" customHeight="1">
      <c r="A1130" s="303"/>
      <c r="B1130" s="304"/>
      <c r="C1130" s="324"/>
      <c r="D1130" s="304"/>
      <c r="E1130" s="436"/>
      <c r="F1130" s="437"/>
    </row>
    <row r="1131" spans="1:6" ht="15" customHeight="1">
      <c r="A1131" s="308"/>
      <c r="B1131" s="306"/>
      <c r="C1131" s="295"/>
      <c r="D1131" s="302"/>
      <c r="E1131" s="419"/>
      <c r="F1131" s="422"/>
    </row>
    <row r="1132" spans="1:6" ht="14.1">
      <c r="A1132" s="308"/>
      <c r="B1132" s="306" t="s">
        <v>1469</v>
      </c>
      <c r="C1132" s="295"/>
      <c r="D1132" s="430"/>
      <c r="E1132" s="421"/>
      <c r="F1132" s="420"/>
    </row>
    <row r="1133" spans="1:6">
      <c r="A1133" s="308"/>
      <c r="B1133" s="306"/>
      <c r="C1133" s="295"/>
      <c r="D1133" s="430"/>
      <c r="E1133" s="421"/>
      <c r="F1133" s="420"/>
    </row>
    <row r="1134" spans="1:6">
      <c r="A1134" s="308" t="s">
        <v>2</v>
      </c>
      <c r="B1134" s="306" t="s">
        <v>1470</v>
      </c>
      <c r="C1134" s="295"/>
      <c r="D1134" s="430"/>
      <c r="E1134" s="421"/>
      <c r="F1134" s="420"/>
    </row>
    <row r="1135" spans="1:6">
      <c r="A1135" s="308"/>
      <c r="B1135" s="306" t="s">
        <v>4</v>
      </c>
      <c r="C1135" s="295">
        <v>29</v>
      </c>
      <c r="D1135" s="430" t="s">
        <v>5</v>
      </c>
      <c r="E1135" s="421"/>
      <c r="F1135" s="420"/>
    </row>
    <row r="1136" spans="1:6">
      <c r="A1136" s="308"/>
      <c r="B1136" s="306"/>
      <c r="C1136" s="295"/>
      <c r="D1136" s="430"/>
      <c r="E1136" s="421"/>
      <c r="F1136" s="420"/>
    </row>
    <row r="1137" spans="1:6">
      <c r="A1137" s="308" t="s">
        <v>6</v>
      </c>
      <c r="B1137" s="306" t="s">
        <v>1471</v>
      </c>
      <c r="C1137" s="295"/>
      <c r="D1137" s="430"/>
      <c r="E1137" s="421"/>
      <c r="F1137" s="420"/>
    </row>
    <row r="1138" spans="1:6">
      <c r="A1138" s="308"/>
      <c r="B1138" s="306" t="s">
        <v>1472</v>
      </c>
      <c r="C1138" s="295"/>
      <c r="D1138" s="430"/>
      <c r="E1138" s="421"/>
      <c r="F1138" s="420"/>
    </row>
    <row r="1139" spans="1:6">
      <c r="A1139" s="308"/>
      <c r="B1139" s="306" t="s">
        <v>1473</v>
      </c>
      <c r="C1139" s="295">
        <f>+C1135</f>
        <v>29</v>
      </c>
      <c r="D1139" s="430" t="s">
        <v>5</v>
      </c>
      <c r="E1139" s="421"/>
      <c r="F1139" s="420"/>
    </row>
    <row r="1140" spans="1:6">
      <c r="A1140" s="308"/>
      <c r="B1140" s="306"/>
      <c r="C1140" s="295"/>
      <c r="D1140" s="430"/>
      <c r="E1140" s="421"/>
      <c r="F1140" s="420"/>
    </row>
    <row r="1141" spans="1:6" s="302" customFormat="1" ht="16.5" customHeight="1">
      <c r="A1141" s="308" t="s">
        <v>7</v>
      </c>
      <c r="B1141" s="306" t="s">
        <v>1474</v>
      </c>
      <c r="C1141" s="295"/>
      <c r="E1141" s="421"/>
      <c r="F1141" s="420"/>
    </row>
    <row r="1142" spans="1:6" s="302" customFormat="1" ht="15" customHeight="1">
      <c r="A1142" s="308"/>
      <c r="B1142" s="306" t="s">
        <v>1475</v>
      </c>
      <c r="C1142" s="295"/>
      <c r="E1142" s="421"/>
      <c r="F1142" s="420"/>
    </row>
    <row r="1143" spans="1:6">
      <c r="A1143" s="308"/>
      <c r="B1143" s="315" t="s">
        <v>1476</v>
      </c>
      <c r="C1143" s="295">
        <f>(61*2*0.8)+(0.4*61)</f>
        <v>122.00000000000001</v>
      </c>
      <c r="D1143" s="302" t="s">
        <v>15</v>
      </c>
      <c r="E1143" s="421"/>
      <c r="F1143" s="420"/>
    </row>
    <row r="1144" spans="1:6">
      <c r="A1144" s="308"/>
      <c r="B1144" s="306"/>
      <c r="C1144" s="295"/>
      <c r="D1144" s="302"/>
      <c r="E1144" s="421"/>
      <c r="F1144" s="420"/>
    </row>
    <row r="1145" spans="1:6">
      <c r="A1145" s="308" t="s">
        <v>8</v>
      </c>
      <c r="B1145" s="306" t="s">
        <v>1477</v>
      </c>
      <c r="C1145" s="295"/>
      <c r="D1145" s="430"/>
      <c r="E1145" s="421"/>
      <c r="F1145" s="420"/>
    </row>
    <row r="1146" spans="1:6">
      <c r="A1146" s="308"/>
      <c r="B1146" s="306" t="s">
        <v>1478</v>
      </c>
      <c r="C1146" s="295">
        <v>98</v>
      </c>
      <c r="D1146" s="430" t="s">
        <v>15</v>
      </c>
      <c r="E1146" s="421"/>
      <c r="F1146" s="420"/>
    </row>
    <row r="1147" spans="1:6">
      <c r="A1147" s="308"/>
      <c r="B1147" s="306"/>
      <c r="C1147" s="295"/>
      <c r="D1147" s="430"/>
      <c r="E1147" s="421"/>
      <c r="F1147" s="420"/>
    </row>
    <row r="1148" spans="1:6">
      <c r="A1148" s="308" t="s">
        <v>10</v>
      </c>
      <c r="B1148" s="306" t="s">
        <v>1479</v>
      </c>
      <c r="C1148" s="295"/>
      <c r="D1148" s="430"/>
      <c r="E1148" s="421"/>
      <c r="F1148" s="420"/>
    </row>
    <row r="1149" spans="1:6" s="302" customFormat="1" ht="15" customHeight="1">
      <c r="A1149" s="308"/>
      <c r="B1149" s="306" t="s">
        <v>1480</v>
      </c>
      <c r="C1149" s="295">
        <v>24</v>
      </c>
      <c r="D1149" s="430" t="s">
        <v>15</v>
      </c>
      <c r="E1149" s="421"/>
      <c r="F1149" s="420"/>
    </row>
    <row r="1150" spans="1:6" s="302" customFormat="1" ht="16.5" customHeight="1">
      <c r="A1150" s="308"/>
      <c r="B1150" s="306"/>
      <c r="C1150" s="295"/>
      <c r="D1150" s="430"/>
      <c r="E1150" s="421"/>
      <c r="F1150" s="420"/>
    </row>
    <row r="1151" spans="1:6" s="302" customFormat="1" ht="15" customHeight="1">
      <c r="A1151" s="308"/>
      <c r="B1151" s="306" t="s">
        <v>1481</v>
      </c>
      <c r="C1151" s="295"/>
      <c r="D1151" s="430"/>
      <c r="E1151" s="421"/>
      <c r="F1151" s="420"/>
    </row>
    <row r="1152" spans="1:6">
      <c r="A1152" s="308"/>
      <c r="B1152" s="306"/>
      <c r="C1152" s="295"/>
      <c r="D1152" s="430"/>
      <c r="E1152" s="421"/>
      <c r="F1152" s="420"/>
    </row>
    <row r="1153" spans="1:6">
      <c r="A1153" s="308" t="s">
        <v>14</v>
      </c>
      <c r="B1153" s="306" t="s">
        <v>1470</v>
      </c>
      <c r="C1153" s="295"/>
      <c r="D1153" s="430"/>
      <c r="E1153" s="421"/>
      <c r="F1153" s="420"/>
    </row>
    <row r="1154" spans="1:6" ht="12.75" customHeight="1">
      <c r="A1154" s="308"/>
      <c r="B1154" s="306" t="s">
        <v>4</v>
      </c>
      <c r="C1154" s="295">
        <v>20</v>
      </c>
      <c r="D1154" s="430" t="s">
        <v>5</v>
      </c>
      <c r="E1154" s="421"/>
      <c r="F1154" s="420"/>
    </row>
    <row r="1155" spans="1:6">
      <c r="A1155" s="308"/>
      <c r="B1155" s="306"/>
      <c r="C1155" s="295"/>
      <c r="D1155" s="430"/>
      <c r="E1155" s="421"/>
      <c r="F1155" s="420"/>
    </row>
    <row r="1156" spans="1:6">
      <c r="A1156" s="308" t="s">
        <v>16</v>
      </c>
      <c r="B1156" s="306" t="s">
        <v>1471</v>
      </c>
      <c r="C1156" s="295"/>
      <c r="D1156" s="430"/>
      <c r="E1156" s="421"/>
      <c r="F1156" s="420"/>
    </row>
    <row r="1157" spans="1:6">
      <c r="A1157" s="308"/>
      <c r="B1157" s="306" t="s">
        <v>1472</v>
      </c>
      <c r="C1157" s="295"/>
      <c r="D1157" s="430"/>
      <c r="E1157" s="421"/>
      <c r="F1157" s="420"/>
    </row>
    <row r="1158" spans="1:6">
      <c r="A1158" s="308"/>
      <c r="B1158" s="306" t="s">
        <v>1473</v>
      </c>
      <c r="C1158" s="295">
        <f>C1154</f>
        <v>20</v>
      </c>
      <c r="D1158" s="430" t="s">
        <v>5</v>
      </c>
      <c r="E1158" s="421"/>
      <c r="F1158" s="420"/>
    </row>
    <row r="1159" spans="1:6">
      <c r="A1159" s="308"/>
      <c r="B1159" s="316"/>
      <c r="C1159" s="295"/>
      <c r="D1159" s="430"/>
      <c r="E1159" s="421"/>
      <c r="F1159" s="420"/>
    </row>
    <row r="1160" spans="1:6">
      <c r="A1160" s="308" t="s">
        <v>24</v>
      </c>
      <c r="B1160" s="306" t="s">
        <v>1482</v>
      </c>
      <c r="C1160" s="295"/>
      <c r="D1160" s="302"/>
      <c r="E1160" s="421"/>
      <c r="F1160" s="420"/>
    </row>
    <row r="1161" spans="1:6">
      <c r="A1161" s="308"/>
      <c r="B1161" s="306" t="s">
        <v>1483</v>
      </c>
      <c r="C1161" s="295">
        <v>25</v>
      </c>
      <c r="D1161" s="430" t="s">
        <v>15</v>
      </c>
      <c r="E1161" s="421"/>
      <c r="F1161" s="420"/>
    </row>
    <row r="1162" spans="1:6">
      <c r="A1162" s="308"/>
      <c r="B1162" s="306"/>
      <c r="C1162" s="295"/>
      <c r="D1162" s="302"/>
      <c r="E1162" s="421"/>
      <c r="F1162" s="420"/>
    </row>
    <row r="1163" spans="1:6">
      <c r="A1163" s="308" t="s">
        <v>31</v>
      </c>
      <c r="B1163" s="306" t="s">
        <v>1484</v>
      </c>
      <c r="C1163" s="295"/>
      <c r="D1163" s="302"/>
      <c r="E1163" s="421"/>
      <c r="F1163" s="420"/>
    </row>
    <row r="1164" spans="1:6">
      <c r="A1164" s="308"/>
      <c r="B1164" s="306" t="s">
        <v>1485</v>
      </c>
      <c r="C1164" s="295"/>
      <c r="D1164" s="302"/>
      <c r="E1164" s="421"/>
      <c r="F1164" s="420"/>
    </row>
    <row r="1165" spans="1:6">
      <c r="A1165" s="308"/>
      <c r="B1165" s="306" t="s">
        <v>1486</v>
      </c>
      <c r="C1165" s="295"/>
      <c r="D1165" s="302"/>
      <c r="E1165" s="421"/>
      <c r="F1165" s="420"/>
    </row>
    <row r="1166" spans="1:6">
      <c r="A1166" s="308"/>
      <c r="B1166" s="306" t="s">
        <v>1487</v>
      </c>
      <c r="C1166" s="295"/>
      <c r="D1166" s="302"/>
      <c r="E1166" s="421"/>
      <c r="F1166" s="420"/>
    </row>
    <row r="1167" spans="1:6">
      <c r="A1167" s="308"/>
      <c r="B1167" s="306" t="s">
        <v>1488</v>
      </c>
      <c r="C1167" s="295">
        <f>29/0.5</f>
        <v>58</v>
      </c>
      <c r="D1167" s="302" t="s">
        <v>32</v>
      </c>
      <c r="E1167" s="421"/>
      <c r="F1167" s="420"/>
    </row>
    <row r="1168" spans="1:6">
      <c r="A1168" s="308"/>
      <c r="B1168" s="306"/>
      <c r="C1168" s="295"/>
      <c r="D1168" s="430"/>
      <c r="E1168" s="421"/>
      <c r="F1168" s="420"/>
    </row>
    <row r="1169" spans="1:6">
      <c r="A1169" s="308" t="s">
        <v>34</v>
      </c>
      <c r="B1169" s="306" t="s">
        <v>1489</v>
      </c>
      <c r="C1169" s="295"/>
      <c r="D1169" s="302"/>
      <c r="E1169" s="421"/>
      <c r="F1169" s="420"/>
    </row>
    <row r="1170" spans="1:6">
      <c r="A1170" s="308"/>
      <c r="B1170" s="306" t="s">
        <v>1475</v>
      </c>
      <c r="C1170" s="295"/>
      <c r="D1170" s="302"/>
      <c r="E1170" s="421"/>
      <c r="F1170" s="420"/>
    </row>
    <row r="1171" spans="1:6">
      <c r="A1171" s="308"/>
      <c r="B1171" s="315" t="s">
        <v>1476</v>
      </c>
      <c r="C1171" s="295">
        <v>35</v>
      </c>
      <c r="D1171" s="302" t="s">
        <v>15</v>
      </c>
      <c r="E1171" s="421"/>
      <c r="F1171" s="420"/>
    </row>
    <row r="1172" spans="1:6">
      <c r="A1172" s="308"/>
      <c r="B1172" s="306"/>
      <c r="C1172" s="295"/>
      <c r="D1172" s="302"/>
      <c r="E1172" s="421"/>
      <c r="F1172" s="420"/>
    </row>
    <row r="1173" spans="1:6">
      <c r="A1173" s="308" t="s">
        <v>35</v>
      </c>
      <c r="B1173" s="306" t="s">
        <v>1477</v>
      </c>
      <c r="C1173" s="295"/>
      <c r="D1173" s="430"/>
      <c r="E1173" s="421"/>
      <c r="F1173" s="420"/>
    </row>
    <row r="1174" spans="1:6">
      <c r="A1174" s="308"/>
      <c r="B1174" s="306" t="s">
        <v>1478</v>
      </c>
      <c r="C1174" s="295">
        <f>C1171</f>
        <v>35</v>
      </c>
      <c r="D1174" s="430" t="s">
        <v>15</v>
      </c>
      <c r="E1174" s="421"/>
      <c r="F1174" s="420"/>
    </row>
    <row r="1175" spans="1:6">
      <c r="A1175" s="308"/>
      <c r="B1175" s="306"/>
      <c r="C1175" s="295"/>
      <c r="D1175" s="430"/>
      <c r="E1175" s="421"/>
      <c r="F1175" s="420"/>
    </row>
    <row r="1176" spans="1:6">
      <c r="A1176" s="308" t="s">
        <v>37</v>
      </c>
      <c r="B1176" s="306" t="s">
        <v>1479</v>
      </c>
      <c r="C1176" s="295"/>
      <c r="D1176" s="430"/>
      <c r="E1176" s="421"/>
      <c r="F1176" s="420"/>
    </row>
    <row r="1177" spans="1:6">
      <c r="A1177" s="308"/>
      <c r="B1177" s="306" t="s">
        <v>1490</v>
      </c>
      <c r="C1177" s="295">
        <v>12</v>
      </c>
      <c r="D1177" s="430" t="s">
        <v>15</v>
      </c>
      <c r="E1177" s="421"/>
      <c r="F1177" s="420"/>
    </row>
    <row r="1178" spans="1:6">
      <c r="A1178" s="308"/>
      <c r="B1178" s="306"/>
      <c r="C1178" s="295"/>
      <c r="D1178" s="430"/>
      <c r="E1178" s="421"/>
      <c r="F1178" s="420"/>
    </row>
    <row r="1179" spans="1:6">
      <c r="A1179" s="308"/>
      <c r="B1179" s="306"/>
      <c r="C1179" s="295"/>
      <c r="D1179" s="430"/>
      <c r="E1179" s="421"/>
      <c r="F1179" s="420"/>
    </row>
    <row r="1180" spans="1:6">
      <c r="A1180" s="308"/>
      <c r="B1180" s="306"/>
      <c r="C1180" s="295"/>
      <c r="D1180" s="430"/>
      <c r="E1180" s="421"/>
      <c r="F1180" s="420"/>
    </row>
    <row r="1181" spans="1:6">
      <c r="A1181" s="308"/>
      <c r="B1181" s="306"/>
      <c r="C1181" s="295"/>
      <c r="D1181" s="430"/>
      <c r="E1181" s="421"/>
      <c r="F1181" s="420"/>
    </row>
    <row r="1182" spans="1:6">
      <c r="A1182" s="308"/>
      <c r="B1182" s="306"/>
      <c r="C1182" s="295"/>
      <c r="D1182" s="430"/>
      <c r="E1182" s="421"/>
      <c r="F1182" s="420"/>
    </row>
    <row r="1183" spans="1:6">
      <c r="A1183" s="308"/>
      <c r="B1183" s="306"/>
      <c r="C1183" s="295"/>
      <c r="D1183" s="430"/>
      <c r="E1183" s="421"/>
      <c r="F1183" s="420"/>
    </row>
    <row r="1184" spans="1:6">
      <c r="A1184" s="308"/>
      <c r="B1184" s="306"/>
      <c r="C1184" s="295"/>
      <c r="D1184" s="430"/>
      <c r="E1184" s="421"/>
      <c r="F1184" s="420"/>
    </row>
    <row r="1185" spans="1:6">
      <c r="A1185" s="305"/>
      <c r="B1185" s="309"/>
      <c r="C1185" s="336"/>
      <c r="D1185" s="309"/>
      <c r="E1185" s="623"/>
      <c r="F1185" s="422"/>
    </row>
    <row r="1186" spans="1:6">
      <c r="A1186" s="303" t="s">
        <v>1</v>
      </c>
      <c r="B1186" s="310" t="s">
        <v>17</v>
      </c>
      <c r="C1186" s="324" t="s">
        <v>1</v>
      </c>
      <c r="D1186" s="304"/>
      <c r="E1186" s="310" t="s">
        <v>35</v>
      </c>
      <c r="F1186" s="423"/>
    </row>
    <row r="1187" spans="1:6">
      <c r="A1187" s="300" t="s">
        <v>1</v>
      </c>
      <c r="B1187" s="302" t="s">
        <v>1</v>
      </c>
      <c r="C1187" s="295" t="s">
        <v>1</v>
      </c>
      <c r="D1187" s="302"/>
      <c r="E1187" s="302" t="s">
        <v>1</v>
      </c>
      <c r="F1187" s="424"/>
    </row>
    <row r="1188" spans="1:6" ht="14.1" thickBot="1">
      <c r="A1188" s="425" t="s">
        <v>1085</v>
      </c>
      <c r="B1188" s="518" t="s">
        <v>1196</v>
      </c>
      <c r="C1188" s="550">
        <f>C1127+0.01</f>
        <v>6.1999999999999975</v>
      </c>
      <c r="D1188" s="398"/>
      <c r="E1188" s="426"/>
      <c r="F1188" s="427"/>
    </row>
    <row r="1189" spans="1:6">
      <c r="A1189" s="312"/>
      <c r="B1189" s="313"/>
      <c r="C1189" s="320"/>
      <c r="D1189" s="313"/>
      <c r="E1189" s="414"/>
      <c r="F1189" s="415"/>
    </row>
    <row r="1190" spans="1:6" ht="14.1">
      <c r="A1190" s="300"/>
      <c r="B1190" s="302" t="s">
        <v>1</v>
      </c>
      <c r="C1190" s="295"/>
      <c r="D1190" s="302" t="s">
        <v>1</v>
      </c>
      <c r="E1190" s="1003" t="s">
        <v>1491</v>
      </c>
      <c r="F1190" s="1007"/>
    </row>
    <row r="1191" spans="1:6" ht="14.1">
      <c r="A1191" s="303"/>
      <c r="B1191" s="304"/>
      <c r="C1191" s="324"/>
      <c r="D1191" s="304"/>
      <c r="E1191" s="1005" t="s">
        <v>1492</v>
      </c>
      <c r="F1191" s="1006"/>
    </row>
    <row r="1192" spans="1:6">
      <c r="A1192" s="308"/>
      <c r="B1192" s="306"/>
      <c r="C1192" s="295"/>
      <c r="D1192" s="430"/>
      <c r="E1192" s="421"/>
      <c r="F1192" s="420"/>
    </row>
    <row r="1193" spans="1:6" ht="14.1">
      <c r="A1193" s="308"/>
      <c r="B1193" s="306" t="s">
        <v>1493</v>
      </c>
      <c r="C1193" s="295"/>
      <c r="D1193" s="430"/>
      <c r="E1193" s="421"/>
      <c r="F1193" s="420"/>
    </row>
    <row r="1194" spans="1:6">
      <c r="A1194" s="308"/>
      <c r="B1194" s="306"/>
      <c r="C1194" s="295"/>
      <c r="D1194" s="430"/>
      <c r="E1194" s="421"/>
      <c r="F1194" s="420"/>
    </row>
    <row r="1195" spans="1:6">
      <c r="A1195" s="308" t="s">
        <v>2</v>
      </c>
      <c r="B1195" s="306" t="s">
        <v>1470</v>
      </c>
      <c r="C1195" s="295"/>
      <c r="D1195" s="430"/>
      <c r="E1195" s="421"/>
      <c r="F1195" s="420"/>
    </row>
    <row r="1196" spans="1:6">
      <c r="A1196" s="308"/>
      <c r="B1196" s="306" t="s">
        <v>4</v>
      </c>
      <c r="C1196" s="295">
        <f>15*1*1</f>
        <v>15</v>
      </c>
      <c r="D1196" s="430" t="s">
        <v>5</v>
      </c>
      <c r="E1196" s="421"/>
      <c r="F1196" s="420"/>
    </row>
    <row r="1197" spans="1:6">
      <c r="A1197" s="308"/>
      <c r="B1197" s="306"/>
      <c r="C1197" s="295"/>
      <c r="D1197" s="430"/>
      <c r="E1197" s="421"/>
      <c r="F1197" s="420"/>
    </row>
    <row r="1198" spans="1:6">
      <c r="A1198" s="308" t="s">
        <v>6</v>
      </c>
      <c r="B1198" s="306" t="s">
        <v>1471</v>
      </c>
      <c r="C1198" s="295"/>
      <c r="D1198" s="430"/>
      <c r="E1198" s="421"/>
      <c r="F1198" s="420"/>
    </row>
    <row r="1199" spans="1:6">
      <c r="A1199" s="308"/>
      <c r="B1199" s="306" t="s">
        <v>1472</v>
      </c>
      <c r="C1199" s="295"/>
      <c r="D1199" s="430"/>
      <c r="E1199" s="421"/>
      <c r="F1199" s="420"/>
    </row>
    <row r="1200" spans="1:6">
      <c r="A1200" s="308"/>
      <c r="B1200" s="306" t="s">
        <v>1473</v>
      </c>
      <c r="C1200" s="295">
        <f>C1196</f>
        <v>15</v>
      </c>
      <c r="D1200" s="430" t="s">
        <v>5</v>
      </c>
      <c r="E1200" s="421"/>
      <c r="F1200" s="420"/>
    </row>
    <row r="1201" spans="1:6">
      <c r="A1201" s="308"/>
      <c r="B1201" s="316"/>
      <c r="C1201" s="295"/>
      <c r="D1201" s="430"/>
      <c r="E1201" s="421"/>
      <c r="F1201" s="420"/>
    </row>
    <row r="1202" spans="1:6">
      <c r="A1202" s="308" t="s">
        <v>7</v>
      </c>
      <c r="B1202" s="306" t="s">
        <v>1482</v>
      </c>
      <c r="C1202" s="295"/>
      <c r="D1202" s="302"/>
      <c r="E1202" s="421"/>
      <c r="F1202" s="420"/>
    </row>
    <row r="1203" spans="1:6">
      <c r="A1203" s="308"/>
      <c r="B1203" s="306" t="s">
        <v>1483</v>
      </c>
      <c r="C1203" s="295">
        <f>15*1</f>
        <v>15</v>
      </c>
      <c r="D1203" s="430" t="s">
        <v>15</v>
      </c>
      <c r="E1203" s="421"/>
      <c r="F1203" s="420"/>
    </row>
    <row r="1204" spans="1:6">
      <c r="A1204" s="308"/>
      <c r="B1204" s="306"/>
      <c r="C1204" s="295"/>
      <c r="D1204" s="302"/>
      <c r="E1204" s="421"/>
      <c r="F1204" s="420"/>
    </row>
    <row r="1205" spans="1:6">
      <c r="A1205" s="308" t="s">
        <v>8</v>
      </c>
      <c r="B1205" s="306" t="s">
        <v>1489</v>
      </c>
      <c r="C1205" s="295"/>
      <c r="D1205" s="302"/>
      <c r="E1205" s="421"/>
      <c r="F1205" s="420"/>
    </row>
    <row r="1206" spans="1:6">
      <c r="A1206" s="308"/>
      <c r="B1206" s="306" t="s">
        <v>1475</v>
      </c>
      <c r="C1206" s="295"/>
      <c r="D1206" s="302"/>
      <c r="E1206" s="421"/>
      <c r="F1206" s="420"/>
    </row>
    <row r="1207" spans="1:6">
      <c r="A1207" s="308"/>
      <c r="B1207" s="315" t="s">
        <v>1476</v>
      </c>
      <c r="C1207" s="295">
        <f>15*2</f>
        <v>30</v>
      </c>
      <c r="D1207" s="302" t="s">
        <v>15</v>
      </c>
      <c r="E1207" s="421"/>
      <c r="F1207" s="420"/>
    </row>
    <row r="1208" spans="1:6">
      <c r="A1208" s="308"/>
      <c r="B1208" s="306"/>
      <c r="C1208" s="295"/>
      <c r="D1208" s="302"/>
      <c r="E1208" s="421"/>
      <c r="F1208" s="420"/>
    </row>
    <row r="1209" spans="1:6">
      <c r="A1209" s="308" t="s">
        <v>10</v>
      </c>
      <c r="B1209" s="306" t="s">
        <v>1477</v>
      </c>
      <c r="C1209" s="295"/>
      <c r="D1209" s="430"/>
      <c r="E1209" s="421"/>
      <c r="F1209" s="420"/>
    </row>
    <row r="1210" spans="1:6">
      <c r="A1210" s="308"/>
      <c r="B1210" s="306" t="s">
        <v>1478</v>
      </c>
      <c r="C1210" s="295">
        <f>15*2</f>
        <v>30</v>
      </c>
      <c r="D1210" s="430" t="s">
        <v>15</v>
      </c>
      <c r="E1210" s="421"/>
      <c r="F1210" s="420"/>
    </row>
    <row r="1211" spans="1:6">
      <c r="A1211" s="308"/>
      <c r="B1211" s="306"/>
      <c r="C1211" s="295"/>
      <c r="D1211" s="430"/>
      <c r="E1211" s="421"/>
      <c r="F1211" s="420"/>
    </row>
    <row r="1212" spans="1:6">
      <c r="A1212" s="308" t="s">
        <v>14</v>
      </c>
      <c r="B1212" s="306" t="s">
        <v>1479</v>
      </c>
      <c r="C1212" s="295"/>
      <c r="D1212" s="430"/>
      <c r="E1212" s="421"/>
      <c r="F1212" s="420"/>
    </row>
    <row r="1213" spans="1:6">
      <c r="A1213" s="308"/>
      <c r="B1213" s="306" t="s">
        <v>1490</v>
      </c>
      <c r="C1213" s="295">
        <f>15*0.6</f>
        <v>9</v>
      </c>
      <c r="D1213" s="430" t="s">
        <v>15</v>
      </c>
      <c r="E1213" s="421"/>
      <c r="F1213" s="420"/>
    </row>
    <row r="1214" spans="1:6">
      <c r="A1214" s="308"/>
      <c r="B1214" s="306"/>
      <c r="C1214" s="295"/>
      <c r="D1214" s="430"/>
      <c r="E1214" s="421"/>
      <c r="F1214" s="420"/>
    </row>
    <row r="1215" spans="1:6" ht="14.1">
      <c r="A1215" s="308"/>
      <c r="B1215" s="306" t="s">
        <v>1494</v>
      </c>
      <c r="C1215" s="295"/>
      <c r="D1215" s="430"/>
      <c r="E1215" s="421"/>
      <c r="F1215" s="420"/>
    </row>
    <row r="1216" spans="1:6">
      <c r="A1216" s="308"/>
      <c r="B1216" s="306"/>
      <c r="C1216" s="295"/>
      <c r="D1216" s="430"/>
      <c r="E1216" s="421"/>
      <c r="F1216" s="420"/>
    </row>
    <row r="1217" spans="1:6">
      <c r="A1217" s="308" t="s">
        <v>16</v>
      </c>
      <c r="B1217" s="306" t="s">
        <v>1470</v>
      </c>
      <c r="C1217" s="295"/>
      <c r="D1217" s="430"/>
      <c r="E1217" s="421"/>
      <c r="F1217" s="420"/>
    </row>
    <row r="1218" spans="1:6">
      <c r="A1218" s="308"/>
      <c r="B1218" s="306" t="s">
        <v>4</v>
      </c>
      <c r="C1218" s="295">
        <v>14</v>
      </c>
      <c r="D1218" s="430" t="s">
        <v>5</v>
      </c>
      <c r="E1218" s="421"/>
      <c r="F1218" s="420"/>
    </row>
    <row r="1219" spans="1:6">
      <c r="A1219" s="308"/>
      <c r="B1219" s="306"/>
      <c r="C1219" s="295"/>
      <c r="D1219" s="430"/>
      <c r="E1219" s="421"/>
      <c r="F1219" s="420"/>
    </row>
    <row r="1220" spans="1:6">
      <c r="A1220" s="308" t="s">
        <v>24</v>
      </c>
      <c r="B1220" s="306" t="s">
        <v>1471</v>
      </c>
      <c r="C1220" s="295"/>
      <c r="D1220" s="430"/>
      <c r="E1220" s="421"/>
      <c r="F1220" s="420"/>
    </row>
    <row r="1221" spans="1:6">
      <c r="A1221" s="308"/>
      <c r="B1221" s="306" t="s">
        <v>1472</v>
      </c>
      <c r="C1221" s="295"/>
      <c r="D1221" s="430"/>
      <c r="E1221" s="421"/>
      <c r="F1221" s="420"/>
    </row>
    <row r="1222" spans="1:6">
      <c r="A1222" s="308"/>
      <c r="B1222" s="306" t="s">
        <v>1473</v>
      </c>
      <c r="C1222" s="295">
        <f>C1218</f>
        <v>14</v>
      </c>
      <c r="D1222" s="430" t="s">
        <v>5</v>
      </c>
      <c r="E1222" s="421"/>
      <c r="F1222" s="420"/>
    </row>
    <row r="1223" spans="1:6">
      <c r="A1223" s="308"/>
      <c r="B1223" s="306"/>
      <c r="C1223" s="295"/>
      <c r="D1223" s="430"/>
      <c r="E1223" s="421"/>
      <c r="F1223" s="420"/>
    </row>
    <row r="1224" spans="1:6">
      <c r="A1224" s="308" t="s">
        <v>31</v>
      </c>
      <c r="B1224" s="306" t="s">
        <v>1495</v>
      </c>
      <c r="C1224" s="295"/>
      <c r="D1224" s="430"/>
      <c r="E1224" s="421"/>
      <c r="F1224" s="420"/>
    </row>
    <row r="1225" spans="1:6">
      <c r="A1225" s="308"/>
      <c r="B1225" s="306" t="s">
        <v>1496</v>
      </c>
      <c r="C1225" s="295">
        <v>11</v>
      </c>
      <c r="D1225" s="430" t="s">
        <v>25</v>
      </c>
      <c r="E1225" s="421"/>
      <c r="F1225" s="420"/>
    </row>
    <row r="1226" spans="1:6">
      <c r="A1226" s="308"/>
      <c r="B1226" s="306"/>
      <c r="C1226" s="295"/>
      <c r="D1226" s="430"/>
      <c r="E1226" s="421"/>
      <c r="F1226" s="420"/>
    </row>
    <row r="1227" spans="1:6">
      <c r="A1227" s="308" t="s">
        <v>34</v>
      </c>
      <c r="B1227" s="306" t="s">
        <v>1497</v>
      </c>
      <c r="C1227" s="295"/>
      <c r="D1227" s="302"/>
      <c r="E1227" s="421"/>
      <c r="F1227" s="420"/>
    </row>
    <row r="1228" spans="1:6">
      <c r="A1228" s="308"/>
      <c r="B1228" s="306" t="s">
        <v>1498</v>
      </c>
      <c r="C1228" s="295">
        <v>4</v>
      </c>
      <c r="D1228" s="430" t="s">
        <v>5</v>
      </c>
      <c r="E1228" s="421"/>
      <c r="F1228" s="420"/>
    </row>
    <row r="1229" spans="1:6">
      <c r="A1229" s="308"/>
      <c r="B1229" s="306"/>
      <c r="C1229" s="295"/>
      <c r="D1229" s="302"/>
      <c r="E1229" s="421"/>
      <c r="F1229" s="420"/>
    </row>
    <row r="1230" spans="1:6">
      <c r="A1230" s="308" t="s">
        <v>35</v>
      </c>
      <c r="B1230" s="306" t="s">
        <v>1499</v>
      </c>
      <c r="C1230" s="295">
        <v>2</v>
      </c>
      <c r="D1230" s="302" t="s">
        <v>5</v>
      </c>
      <c r="E1230" s="421"/>
      <c r="F1230" s="420"/>
    </row>
    <row r="1231" spans="1:6">
      <c r="A1231" s="308"/>
      <c r="B1231" s="306"/>
      <c r="C1231" s="295"/>
      <c r="D1231" s="430"/>
      <c r="E1231" s="421"/>
      <c r="F1231" s="420"/>
    </row>
    <row r="1232" spans="1:6">
      <c r="A1232" s="308" t="s">
        <v>37</v>
      </c>
      <c r="B1232" s="306" t="s">
        <v>1500</v>
      </c>
      <c r="C1232" s="295"/>
      <c r="D1232" s="302"/>
      <c r="E1232" s="421"/>
      <c r="F1232" s="420"/>
    </row>
    <row r="1233" spans="1:6">
      <c r="A1233" s="308"/>
      <c r="B1233" s="306" t="s">
        <v>1501</v>
      </c>
      <c r="C1233" s="295"/>
      <c r="D1233" s="302"/>
      <c r="E1233" s="421"/>
      <c r="F1233" s="420"/>
    </row>
    <row r="1234" spans="1:6">
      <c r="A1234" s="308"/>
      <c r="B1234" s="315" t="s">
        <v>1476</v>
      </c>
      <c r="C1234" s="295">
        <v>11</v>
      </c>
      <c r="D1234" s="302" t="s">
        <v>15</v>
      </c>
      <c r="E1234" s="421"/>
      <c r="F1234" s="420"/>
    </row>
    <row r="1235" spans="1:6">
      <c r="A1235" s="308"/>
      <c r="B1235" s="306"/>
      <c r="C1235" s="295"/>
      <c r="D1235" s="302"/>
      <c r="E1235" s="421"/>
      <c r="F1235" s="420"/>
    </row>
    <row r="1236" spans="1:6">
      <c r="A1236" s="308" t="s">
        <v>38</v>
      </c>
      <c r="B1236" s="306" t="s">
        <v>1477</v>
      </c>
      <c r="C1236" s="295"/>
      <c r="D1236" s="430"/>
      <c r="E1236" s="421"/>
      <c r="F1236" s="420"/>
    </row>
    <row r="1237" spans="1:6">
      <c r="A1237" s="308"/>
      <c r="B1237" s="306" t="s">
        <v>1478</v>
      </c>
      <c r="C1237" s="295">
        <v>13</v>
      </c>
      <c r="D1237" s="430" t="s">
        <v>15</v>
      </c>
      <c r="E1237" s="421"/>
      <c r="F1237" s="420"/>
    </row>
    <row r="1238" spans="1:6">
      <c r="A1238" s="308"/>
      <c r="B1238" s="306"/>
      <c r="C1238" s="295"/>
      <c r="D1238" s="430"/>
      <c r="E1238" s="421"/>
      <c r="F1238" s="420"/>
    </row>
    <row r="1239" spans="1:6">
      <c r="A1239" s="308" t="s">
        <v>39</v>
      </c>
      <c r="B1239" s="306" t="s">
        <v>1502</v>
      </c>
      <c r="C1239" s="295"/>
      <c r="D1239" s="430"/>
      <c r="E1239" s="421"/>
      <c r="F1239" s="420"/>
    </row>
    <row r="1240" spans="1:6">
      <c r="A1240" s="308"/>
      <c r="B1240" s="306" t="s">
        <v>1503</v>
      </c>
      <c r="C1240" s="295">
        <f>C1237</f>
        <v>13</v>
      </c>
      <c r="D1240" s="430" t="s">
        <v>15</v>
      </c>
      <c r="E1240" s="421"/>
      <c r="F1240" s="420"/>
    </row>
    <row r="1241" spans="1:6" ht="15.75" customHeight="1">
      <c r="A1241" s="300"/>
      <c r="B1241" s="306"/>
      <c r="C1241" s="295"/>
      <c r="D1241" s="302"/>
      <c r="E1241" s="624"/>
      <c r="F1241" s="429"/>
    </row>
    <row r="1242" spans="1:6" ht="15.75" customHeight="1">
      <c r="A1242" s="300"/>
      <c r="B1242" s="306"/>
      <c r="C1242" s="295"/>
      <c r="D1242" s="302"/>
      <c r="E1242" s="624"/>
      <c r="F1242" s="429"/>
    </row>
    <row r="1243" spans="1:6" ht="15.75" customHeight="1">
      <c r="A1243" s="300"/>
      <c r="B1243" s="306"/>
      <c r="C1243" s="295"/>
      <c r="D1243" s="302"/>
      <c r="E1243" s="624"/>
      <c r="F1243" s="429"/>
    </row>
    <row r="1244" spans="1:6" ht="15.75" customHeight="1">
      <c r="A1244" s="300"/>
      <c r="B1244" s="306"/>
      <c r="C1244" s="295"/>
      <c r="D1244" s="302"/>
      <c r="E1244" s="624"/>
      <c r="F1244" s="429"/>
    </row>
    <row r="1245" spans="1:6" ht="15.75" customHeight="1">
      <c r="A1245" s="300"/>
      <c r="B1245" s="306"/>
      <c r="C1245" s="295"/>
      <c r="D1245" s="302"/>
      <c r="E1245" s="624"/>
      <c r="F1245" s="429"/>
    </row>
    <row r="1246" spans="1:6" ht="15.75" customHeight="1">
      <c r="A1246" s="305"/>
      <c r="B1246" s="309"/>
      <c r="C1246" s="336"/>
      <c r="D1246" s="309"/>
      <c r="E1246" s="623"/>
      <c r="F1246" s="422"/>
    </row>
    <row r="1247" spans="1:6" ht="15.75" customHeight="1">
      <c r="A1247" s="303" t="s">
        <v>1</v>
      </c>
      <c r="B1247" s="310" t="s">
        <v>17</v>
      </c>
      <c r="C1247" s="324" t="s">
        <v>1</v>
      </c>
      <c r="D1247" s="304"/>
      <c r="E1247" s="310" t="s">
        <v>35</v>
      </c>
      <c r="F1247" s="423"/>
    </row>
    <row r="1248" spans="1:6" ht="15.75" customHeight="1">
      <c r="A1248" s="300" t="s">
        <v>1</v>
      </c>
      <c r="B1248" s="302" t="s">
        <v>1</v>
      </c>
      <c r="C1248" s="295" t="s">
        <v>1</v>
      </c>
      <c r="D1248" s="302"/>
      <c r="E1248" s="302" t="s">
        <v>1</v>
      </c>
      <c r="F1248" s="424"/>
    </row>
    <row r="1249" spans="1:6" ht="15.75" customHeight="1" thickBot="1">
      <c r="A1249" s="425" t="s">
        <v>1085</v>
      </c>
      <c r="B1249" s="518" t="s">
        <v>1196</v>
      </c>
      <c r="C1249" s="550">
        <f>C1188+0.01</f>
        <v>6.2099999999999973</v>
      </c>
      <c r="D1249" s="398"/>
      <c r="E1249" s="426"/>
      <c r="F1249" s="427"/>
    </row>
    <row r="1250" spans="1:6" ht="15.75" customHeight="1">
      <c r="A1250" s="312"/>
      <c r="B1250" s="313"/>
      <c r="C1250" s="320"/>
      <c r="D1250" s="313"/>
      <c r="E1250" s="414"/>
      <c r="F1250" s="415"/>
    </row>
    <row r="1251" spans="1:6" ht="15.75" customHeight="1">
      <c r="A1251" s="300"/>
      <c r="B1251" s="302" t="s">
        <v>1</v>
      </c>
      <c r="C1251" s="295"/>
      <c r="D1251" s="302" t="s">
        <v>1</v>
      </c>
      <c r="E1251" s="1003" t="s">
        <v>1491</v>
      </c>
      <c r="F1251" s="1007"/>
    </row>
    <row r="1252" spans="1:6" ht="15.75" customHeight="1">
      <c r="A1252" s="303"/>
      <c r="B1252" s="304"/>
      <c r="C1252" s="324"/>
      <c r="D1252" s="304"/>
      <c r="E1252" s="1005" t="s">
        <v>1492</v>
      </c>
      <c r="F1252" s="1006"/>
    </row>
    <row r="1253" spans="1:6" ht="15.75" customHeight="1">
      <c r="A1253" s="300"/>
      <c r="B1253" s="306"/>
      <c r="C1253" s="295"/>
      <c r="D1253" s="302"/>
      <c r="E1253" s="624"/>
      <c r="F1253" s="429"/>
    </row>
    <row r="1254" spans="1:6" ht="14.1">
      <c r="A1254" s="308"/>
      <c r="B1254" s="317" t="s">
        <v>1504</v>
      </c>
      <c r="C1254" s="295"/>
      <c r="D1254" s="430"/>
      <c r="E1254" s="421"/>
      <c r="F1254" s="420"/>
    </row>
    <row r="1255" spans="1:6">
      <c r="A1255" s="308"/>
      <c r="B1255" s="306"/>
      <c r="C1255" s="295"/>
      <c r="D1255" s="430"/>
      <c r="E1255" s="421"/>
      <c r="F1255" s="420"/>
    </row>
    <row r="1256" spans="1:6">
      <c r="A1256" s="308" t="s">
        <v>2</v>
      </c>
      <c r="B1256" s="306" t="s">
        <v>1505</v>
      </c>
      <c r="C1256" s="295" t="s">
        <v>21</v>
      </c>
      <c r="D1256" s="430"/>
      <c r="E1256" s="421"/>
      <c r="F1256" s="420"/>
    </row>
    <row r="1257" spans="1:6">
      <c r="A1257" s="308"/>
      <c r="B1257" s="306"/>
      <c r="C1257" s="295"/>
      <c r="D1257" s="430"/>
      <c r="E1257" s="421"/>
      <c r="F1257" s="420"/>
    </row>
    <row r="1258" spans="1:6" ht="14.1">
      <c r="A1258" s="308"/>
      <c r="B1258" s="317" t="s">
        <v>1155</v>
      </c>
      <c r="C1258" s="295"/>
      <c r="D1258" s="430"/>
      <c r="E1258" s="421"/>
      <c r="F1258" s="420"/>
    </row>
    <row r="1259" spans="1:6" ht="14.1">
      <c r="A1259" s="308"/>
      <c r="B1259" s="317"/>
      <c r="C1259" s="295"/>
      <c r="D1259" s="430"/>
      <c r="E1259" s="421"/>
      <c r="F1259" s="420"/>
    </row>
    <row r="1260" spans="1:6">
      <c r="A1260" s="308" t="s">
        <v>6</v>
      </c>
      <c r="B1260" s="306" t="s">
        <v>1409</v>
      </c>
      <c r="C1260" s="295" t="s">
        <v>21</v>
      </c>
      <c r="D1260" s="430"/>
      <c r="E1260" s="421"/>
      <c r="F1260" s="420"/>
    </row>
    <row r="1261" spans="1:6">
      <c r="A1261" s="308"/>
      <c r="B1261" s="306"/>
      <c r="C1261" s="295"/>
      <c r="D1261" s="430"/>
      <c r="E1261" s="421"/>
      <c r="F1261" s="420"/>
    </row>
    <row r="1262" spans="1:6">
      <c r="A1262" s="308" t="s">
        <v>7</v>
      </c>
      <c r="B1262" s="306" t="s">
        <v>1410</v>
      </c>
      <c r="C1262" s="295" t="s">
        <v>21</v>
      </c>
      <c r="D1262" s="430"/>
      <c r="E1262" s="421"/>
      <c r="F1262" s="420"/>
    </row>
    <row r="1263" spans="1:6">
      <c r="A1263" s="308"/>
      <c r="B1263" s="625"/>
      <c r="C1263" s="295"/>
      <c r="D1263" s="430"/>
      <c r="E1263" s="421"/>
      <c r="F1263" s="420"/>
    </row>
    <row r="1264" spans="1:6">
      <c r="A1264" s="308"/>
      <c r="B1264" s="625"/>
      <c r="C1264" s="295"/>
      <c r="D1264" s="430"/>
      <c r="E1264" s="421"/>
      <c r="F1264" s="420"/>
    </row>
    <row r="1265" spans="1:6">
      <c r="A1265" s="308"/>
      <c r="B1265" s="625"/>
      <c r="C1265" s="295"/>
      <c r="D1265" s="430"/>
      <c r="E1265" s="421"/>
      <c r="F1265" s="420"/>
    </row>
    <row r="1266" spans="1:6">
      <c r="A1266" s="308"/>
      <c r="B1266" s="625"/>
      <c r="C1266" s="295"/>
      <c r="D1266" s="430"/>
      <c r="E1266" s="421"/>
      <c r="F1266" s="420"/>
    </row>
    <row r="1267" spans="1:6">
      <c r="A1267" s="308"/>
      <c r="B1267" s="625"/>
      <c r="C1267" s="295"/>
      <c r="D1267" s="430"/>
      <c r="E1267" s="421"/>
      <c r="F1267" s="420"/>
    </row>
    <row r="1268" spans="1:6">
      <c r="A1268" s="308"/>
      <c r="B1268" s="625"/>
      <c r="C1268" s="295"/>
      <c r="D1268" s="430"/>
      <c r="E1268" s="421"/>
      <c r="F1268" s="420"/>
    </row>
    <row r="1269" spans="1:6">
      <c r="A1269" s="308"/>
      <c r="B1269" s="625"/>
      <c r="C1269" s="295"/>
      <c r="D1269" s="430"/>
      <c r="E1269" s="421"/>
      <c r="F1269" s="420"/>
    </row>
    <row r="1270" spans="1:6">
      <c r="A1270" s="308"/>
      <c r="B1270" s="625"/>
      <c r="C1270" s="295"/>
      <c r="D1270" s="430"/>
      <c r="E1270" s="421"/>
      <c r="F1270" s="420"/>
    </row>
    <row r="1271" spans="1:6">
      <c r="A1271" s="308"/>
      <c r="B1271" s="625"/>
      <c r="C1271" s="295"/>
      <c r="D1271" s="430"/>
      <c r="E1271" s="421"/>
      <c r="F1271" s="420"/>
    </row>
    <row r="1272" spans="1:6">
      <c r="A1272" s="308"/>
      <c r="B1272" s="625"/>
      <c r="C1272" s="295"/>
      <c r="D1272" s="430"/>
      <c r="E1272" s="421"/>
      <c r="F1272" s="420"/>
    </row>
    <row r="1273" spans="1:6">
      <c r="A1273" s="308"/>
      <c r="B1273" s="625"/>
      <c r="C1273" s="295"/>
      <c r="D1273" s="430"/>
      <c r="E1273" s="421"/>
      <c r="F1273" s="420"/>
    </row>
    <row r="1274" spans="1:6">
      <c r="A1274" s="308"/>
      <c r="B1274" s="625"/>
      <c r="C1274" s="295"/>
      <c r="D1274" s="430"/>
      <c r="E1274" s="421"/>
      <c r="F1274" s="420"/>
    </row>
    <row r="1275" spans="1:6">
      <c r="A1275" s="308"/>
      <c r="B1275" s="625"/>
      <c r="C1275" s="295"/>
      <c r="D1275" s="430"/>
      <c r="E1275" s="421"/>
      <c r="F1275" s="420"/>
    </row>
    <row r="1276" spans="1:6">
      <c r="A1276" s="308"/>
      <c r="B1276" s="625"/>
      <c r="C1276" s="295"/>
      <c r="D1276" s="430"/>
      <c r="E1276" s="421"/>
      <c r="F1276" s="420"/>
    </row>
    <row r="1277" spans="1:6">
      <c r="A1277" s="308"/>
      <c r="B1277" s="625"/>
      <c r="C1277" s="295"/>
      <c r="D1277" s="430"/>
      <c r="E1277" s="421"/>
      <c r="F1277" s="420"/>
    </row>
    <row r="1278" spans="1:6">
      <c r="A1278" s="308"/>
      <c r="B1278" s="625"/>
      <c r="C1278" s="295"/>
      <c r="D1278" s="430"/>
      <c r="E1278" s="421"/>
      <c r="F1278" s="420"/>
    </row>
    <row r="1279" spans="1:6">
      <c r="A1279" s="308"/>
      <c r="B1279" s="625"/>
      <c r="C1279" s="295"/>
      <c r="D1279" s="430"/>
      <c r="E1279" s="421"/>
      <c r="F1279" s="420"/>
    </row>
    <row r="1280" spans="1:6">
      <c r="A1280" s="308"/>
      <c r="B1280" s="625"/>
      <c r="C1280" s="295"/>
      <c r="D1280" s="430"/>
      <c r="E1280" s="421"/>
      <c r="F1280" s="420"/>
    </row>
    <row r="1281" spans="1:6">
      <c r="A1281" s="308"/>
      <c r="B1281" s="625"/>
      <c r="C1281" s="295"/>
      <c r="D1281" s="430"/>
      <c r="E1281" s="421"/>
      <c r="F1281" s="420"/>
    </row>
    <row r="1282" spans="1:6">
      <c r="A1282" s="308"/>
      <c r="B1282" s="625"/>
      <c r="C1282" s="295"/>
      <c r="D1282" s="430"/>
      <c r="E1282" s="421"/>
      <c r="F1282" s="420"/>
    </row>
    <row r="1283" spans="1:6">
      <c r="A1283" s="308"/>
      <c r="B1283" s="625"/>
      <c r="C1283" s="295"/>
      <c r="D1283" s="430"/>
      <c r="E1283" s="421"/>
      <c r="F1283" s="420"/>
    </row>
    <row r="1284" spans="1:6">
      <c r="A1284" s="308"/>
      <c r="B1284" s="625"/>
      <c r="C1284" s="295"/>
      <c r="D1284" s="430"/>
      <c r="E1284" s="421"/>
      <c r="F1284" s="420"/>
    </row>
    <row r="1285" spans="1:6">
      <c r="A1285" s="308"/>
      <c r="B1285" s="625"/>
      <c r="C1285" s="295"/>
      <c r="D1285" s="430"/>
      <c r="E1285" s="421"/>
      <c r="F1285" s="420"/>
    </row>
    <row r="1286" spans="1:6">
      <c r="A1286" s="308"/>
      <c r="B1286" s="625"/>
      <c r="C1286" s="295"/>
      <c r="D1286" s="430"/>
      <c r="E1286" s="421"/>
      <c r="F1286" s="420"/>
    </row>
    <row r="1287" spans="1:6">
      <c r="A1287" s="308"/>
      <c r="B1287" s="625"/>
      <c r="C1287" s="295"/>
      <c r="D1287" s="430"/>
      <c r="E1287" s="421"/>
      <c r="F1287" s="420"/>
    </row>
    <row r="1288" spans="1:6">
      <c r="A1288" s="308"/>
      <c r="B1288" s="625"/>
      <c r="C1288" s="295"/>
      <c r="D1288" s="430"/>
      <c r="E1288" s="421"/>
      <c r="F1288" s="420"/>
    </row>
    <row r="1289" spans="1:6">
      <c r="A1289" s="308"/>
      <c r="B1289" s="625"/>
      <c r="C1289" s="295"/>
      <c r="D1289" s="430"/>
      <c r="E1289" s="421"/>
      <c r="F1289" s="420"/>
    </row>
    <row r="1290" spans="1:6">
      <c r="A1290" s="308"/>
      <c r="B1290" s="625"/>
      <c r="C1290" s="295"/>
      <c r="D1290" s="430"/>
      <c r="E1290" s="421"/>
      <c r="F1290" s="420"/>
    </row>
    <row r="1291" spans="1:6">
      <c r="A1291" s="308"/>
      <c r="B1291" s="625"/>
      <c r="C1291" s="295"/>
      <c r="D1291" s="430"/>
      <c r="E1291" s="421"/>
      <c r="F1291" s="420"/>
    </row>
    <row r="1292" spans="1:6">
      <c r="A1292" s="308"/>
      <c r="B1292" s="625"/>
      <c r="C1292" s="295"/>
      <c r="D1292" s="430"/>
      <c r="E1292" s="421"/>
      <c r="F1292" s="420"/>
    </row>
    <row r="1293" spans="1:6">
      <c r="A1293" s="308"/>
      <c r="B1293" s="625"/>
      <c r="C1293" s="295"/>
      <c r="D1293" s="430"/>
      <c r="E1293" s="421"/>
      <c r="F1293" s="420"/>
    </row>
    <row r="1294" spans="1:6">
      <c r="A1294" s="308"/>
      <c r="B1294" s="625"/>
      <c r="C1294" s="295"/>
      <c r="D1294" s="430"/>
      <c r="E1294" s="421"/>
      <c r="F1294" s="420"/>
    </row>
    <row r="1295" spans="1:6">
      <c r="A1295" s="308"/>
      <c r="B1295" s="625"/>
      <c r="C1295" s="295"/>
      <c r="D1295" s="430"/>
      <c r="E1295" s="421"/>
      <c r="F1295" s="420"/>
    </row>
    <row r="1296" spans="1:6">
      <c r="A1296" s="308"/>
      <c r="B1296" s="625"/>
      <c r="C1296" s="295"/>
      <c r="D1296" s="430"/>
      <c r="E1296" s="421"/>
      <c r="F1296" s="420"/>
    </row>
    <row r="1297" spans="1:6">
      <c r="A1297" s="308"/>
      <c r="B1297" s="625"/>
      <c r="C1297" s="295"/>
      <c r="D1297" s="430"/>
      <c r="E1297" s="421"/>
      <c r="F1297" s="420"/>
    </row>
    <row r="1298" spans="1:6">
      <c r="A1298" s="308"/>
      <c r="B1298" s="625"/>
      <c r="C1298" s="295"/>
      <c r="D1298" s="430"/>
      <c r="E1298" s="421"/>
      <c r="F1298" s="420"/>
    </row>
    <row r="1299" spans="1:6">
      <c r="A1299" s="308"/>
      <c r="B1299" s="625"/>
      <c r="C1299" s="295"/>
      <c r="D1299" s="430"/>
      <c r="E1299" s="421"/>
      <c r="F1299" s="420"/>
    </row>
    <row r="1300" spans="1:6">
      <c r="A1300" s="308"/>
      <c r="B1300" s="625"/>
      <c r="C1300" s="295"/>
      <c r="D1300" s="430"/>
      <c r="E1300" s="421"/>
      <c r="F1300" s="420"/>
    </row>
    <row r="1301" spans="1:6">
      <c r="A1301" s="308"/>
      <c r="B1301" s="625"/>
      <c r="C1301" s="295"/>
      <c r="D1301" s="430"/>
      <c r="E1301" s="421"/>
      <c r="F1301" s="420"/>
    </row>
    <row r="1302" spans="1:6">
      <c r="A1302" s="308"/>
      <c r="B1302" s="625"/>
      <c r="C1302" s="295"/>
      <c r="D1302" s="430"/>
      <c r="E1302" s="421"/>
      <c r="F1302" s="420"/>
    </row>
    <row r="1303" spans="1:6">
      <c r="A1303" s="308"/>
      <c r="B1303" s="625"/>
      <c r="C1303" s="295"/>
      <c r="D1303" s="430"/>
      <c r="E1303" s="421"/>
      <c r="F1303" s="420"/>
    </row>
    <row r="1304" spans="1:6">
      <c r="A1304" s="308"/>
      <c r="B1304" s="625"/>
      <c r="C1304" s="295"/>
      <c r="D1304" s="430"/>
      <c r="E1304" s="421"/>
      <c r="F1304" s="420"/>
    </row>
    <row r="1305" spans="1:6">
      <c r="A1305" s="308"/>
      <c r="B1305" s="625"/>
      <c r="C1305" s="295"/>
      <c r="D1305" s="430"/>
      <c r="E1305" s="421"/>
      <c r="F1305" s="420"/>
    </row>
    <row r="1306" spans="1:6" ht="15" customHeight="1">
      <c r="A1306" s="442"/>
      <c r="B1306" s="432"/>
      <c r="C1306" s="391"/>
      <c r="D1306" s="432"/>
      <c r="E1306" s="431"/>
      <c r="F1306" s="423"/>
    </row>
    <row r="1307" spans="1:6" ht="15" customHeight="1">
      <c r="A1307" s="300"/>
      <c r="B1307" s="302"/>
      <c r="C1307" s="295"/>
      <c r="D1307" s="302"/>
      <c r="E1307" s="302"/>
      <c r="F1307" s="422"/>
    </row>
    <row r="1308" spans="1:6" ht="15" customHeight="1">
      <c r="A1308" s="303" t="s">
        <v>1</v>
      </c>
      <c r="B1308" s="310" t="s">
        <v>17</v>
      </c>
      <c r="C1308" s="324" t="s">
        <v>1</v>
      </c>
      <c r="D1308" s="304"/>
      <c r="E1308" s="310" t="s">
        <v>35</v>
      </c>
      <c r="F1308" s="423"/>
    </row>
    <row r="1309" spans="1:6" ht="15" customHeight="1">
      <c r="A1309" s="300" t="s">
        <v>1</v>
      </c>
      <c r="B1309" s="302" t="s">
        <v>1</v>
      </c>
      <c r="C1309" s="295" t="s">
        <v>1</v>
      </c>
      <c r="D1309" s="302"/>
      <c r="E1309" s="302" t="s">
        <v>1</v>
      </c>
      <c r="F1309" s="424"/>
    </row>
    <row r="1310" spans="1:6" ht="14.25" customHeight="1" thickBot="1">
      <c r="A1310" s="425" t="s">
        <v>1085</v>
      </c>
      <c r="B1310" s="518" t="s">
        <v>1196</v>
      </c>
      <c r="C1310" s="550">
        <f>C1249+0.01</f>
        <v>6.2199999999999971</v>
      </c>
      <c r="D1310" s="398"/>
      <c r="E1310" s="426"/>
      <c r="F1310" s="427"/>
    </row>
    <row r="1311" spans="1:6" ht="15" customHeight="1">
      <c r="A1311" s="312"/>
      <c r="B1311" s="313"/>
      <c r="C1311" s="320"/>
      <c r="D1311" s="313"/>
      <c r="E1311" s="414"/>
      <c r="F1311" s="415"/>
    </row>
    <row r="1312" spans="1:6" ht="15" customHeight="1">
      <c r="A1312" s="300"/>
      <c r="B1312" s="302" t="s">
        <v>1</v>
      </c>
      <c r="C1312" s="295"/>
      <c r="D1312" s="302" t="s">
        <v>1</v>
      </c>
      <c r="E1312" s="1003" t="s">
        <v>1491</v>
      </c>
      <c r="F1312" s="1007"/>
    </row>
    <row r="1313" spans="1:6" ht="15" customHeight="1">
      <c r="A1313" s="303"/>
      <c r="B1313" s="304"/>
      <c r="C1313" s="324"/>
      <c r="D1313" s="304"/>
      <c r="E1313" s="1005" t="s">
        <v>1492</v>
      </c>
      <c r="F1313" s="1006"/>
    </row>
    <row r="1314" spans="1:6" ht="15" customHeight="1">
      <c r="A1314" s="305"/>
      <c r="B1314" s="419"/>
      <c r="C1314" s="295"/>
      <c r="D1314" s="302"/>
      <c r="E1314" s="419"/>
      <c r="F1314" s="422"/>
    </row>
    <row r="1315" spans="1:6" ht="14.1">
      <c r="A1315" s="308"/>
      <c r="B1315" s="317"/>
      <c r="C1315" s="295"/>
      <c r="D1315" s="430"/>
      <c r="E1315" s="421"/>
      <c r="F1315" s="420"/>
    </row>
    <row r="1316" spans="1:6">
      <c r="A1316" s="308"/>
      <c r="B1316" s="306"/>
      <c r="C1316" s="295"/>
      <c r="D1316" s="430"/>
      <c r="E1316" s="421"/>
      <c r="F1316" s="420"/>
    </row>
    <row r="1317" spans="1:6">
      <c r="A1317" s="308"/>
      <c r="B1317" s="306"/>
      <c r="C1317" s="295"/>
      <c r="D1317" s="430"/>
      <c r="E1317" s="421"/>
      <c r="F1317" s="420"/>
    </row>
    <row r="1318" spans="1:6">
      <c r="A1318" s="308"/>
      <c r="B1318" s="306"/>
      <c r="C1318" s="295"/>
      <c r="D1318" s="430"/>
      <c r="E1318" s="421"/>
      <c r="F1318" s="420"/>
    </row>
    <row r="1319" spans="1:6">
      <c r="A1319" s="308"/>
      <c r="B1319" s="306"/>
      <c r="C1319" s="295"/>
      <c r="D1319" s="430"/>
      <c r="E1319" s="421"/>
      <c r="F1319" s="420"/>
    </row>
    <row r="1320" spans="1:6">
      <c r="A1320" s="308"/>
      <c r="B1320" s="306"/>
      <c r="C1320" s="295"/>
      <c r="D1320" s="430"/>
      <c r="E1320" s="421"/>
      <c r="F1320" s="420"/>
    </row>
    <row r="1321" spans="1:6">
      <c r="A1321" s="308"/>
      <c r="B1321" s="306"/>
      <c r="C1321" s="295"/>
      <c r="D1321" s="430"/>
      <c r="E1321" s="421"/>
      <c r="F1321" s="420"/>
    </row>
    <row r="1322" spans="1:6" ht="14.1">
      <c r="A1322" s="308"/>
      <c r="B1322" s="317"/>
      <c r="C1322" s="295"/>
      <c r="D1322" s="430"/>
      <c r="E1322" s="421"/>
      <c r="F1322" s="420"/>
    </row>
    <row r="1323" spans="1:6" ht="14.1">
      <c r="A1323" s="308"/>
      <c r="B1323" s="317"/>
      <c r="C1323" s="295"/>
      <c r="D1323" s="430"/>
      <c r="E1323" s="421"/>
      <c r="F1323" s="420"/>
    </row>
    <row r="1324" spans="1:6">
      <c r="A1324" s="308"/>
      <c r="B1324" s="306"/>
      <c r="C1324" s="295"/>
      <c r="D1324" s="430"/>
      <c r="E1324" s="421"/>
      <c r="F1324" s="420"/>
    </row>
    <row r="1325" spans="1:6">
      <c r="A1325" s="308"/>
      <c r="B1325" s="306"/>
      <c r="C1325" s="295"/>
      <c r="D1325" s="430"/>
      <c r="E1325" s="421"/>
      <c r="F1325" s="420"/>
    </row>
    <row r="1326" spans="1:6" ht="15" customHeight="1">
      <c r="A1326" s="300" t="s">
        <v>1</v>
      </c>
      <c r="B1326" s="306" t="s">
        <v>1</v>
      </c>
      <c r="C1326" s="295" t="s">
        <v>1</v>
      </c>
      <c r="D1326" s="302"/>
      <c r="E1326" s="306"/>
      <c r="F1326" s="420"/>
    </row>
    <row r="1327" spans="1:6" ht="15" customHeight="1">
      <c r="A1327" s="300"/>
      <c r="B1327" s="306" t="s">
        <v>1</v>
      </c>
      <c r="C1327" s="295"/>
      <c r="D1327" s="302"/>
      <c r="E1327" s="306"/>
      <c r="F1327" s="420"/>
    </row>
    <row r="1328" spans="1:6" ht="15" customHeight="1">
      <c r="A1328" s="300" t="s">
        <v>1</v>
      </c>
      <c r="B1328" s="306" t="s">
        <v>1</v>
      </c>
      <c r="C1328" s="295"/>
      <c r="D1328" s="302"/>
      <c r="E1328" s="306"/>
      <c r="F1328" s="420"/>
    </row>
    <row r="1329" spans="1:6" ht="15" customHeight="1">
      <c r="A1329" s="300"/>
      <c r="B1329" s="306" t="s">
        <v>1</v>
      </c>
      <c r="C1329" s="295"/>
      <c r="D1329" s="302"/>
      <c r="E1329" s="306"/>
      <c r="F1329" s="420"/>
    </row>
    <row r="1330" spans="1:6" ht="15" customHeight="1">
      <c r="A1330" s="300"/>
      <c r="B1330" s="314" t="s">
        <v>27</v>
      </c>
      <c r="C1330" s="295"/>
      <c r="D1330" s="302"/>
      <c r="E1330" s="306"/>
      <c r="F1330" s="420"/>
    </row>
    <row r="1331" spans="1:6" ht="15" customHeight="1">
      <c r="A1331" s="300"/>
      <c r="B1331" s="314" t="s">
        <v>1</v>
      </c>
      <c r="C1331" s="295" t="s">
        <v>1</v>
      </c>
      <c r="D1331" s="302"/>
      <c r="E1331" s="306"/>
      <c r="F1331" s="420"/>
    </row>
    <row r="1332" spans="1:6" ht="15" customHeight="1">
      <c r="A1332" s="300"/>
      <c r="B1332" s="314" t="s">
        <v>70</v>
      </c>
      <c r="C1332" s="295" t="s">
        <v>1</v>
      </c>
      <c r="D1332" s="302"/>
      <c r="E1332" s="306"/>
      <c r="F1332" s="420"/>
    </row>
    <row r="1333" spans="1:6" ht="15" customHeight="1">
      <c r="A1333" s="300" t="s">
        <v>1</v>
      </c>
      <c r="B1333" s="306" t="s">
        <v>1</v>
      </c>
      <c r="C1333" s="295"/>
      <c r="D1333" s="302"/>
      <c r="E1333" s="306"/>
      <c r="F1333" s="420"/>
    </row>
    <row r="1334" spans="1:6" ht="15" customHeight="1">
      <c r="A1334" s="300"/>
      <c r="B1334" s="319">
        <f>C1188</f>
        <v>6.1999999999999975</v>
      </c>
      <c r="C1334" s="295" t="s">
        <v>1</v>
      </c>
      <c r="D1334" s="302"/>
      <c r="E1334" s="306"/>
      <c r="F1334" s="420"/>
    </row>
    <row r="1335" spans="1:6" ht="15" customHeight="1">
      <c r="A1335" s="300" t="s">
        <v>1</v>
      </c>
      <c r="B1335" s="316" t="s">
        <v>1</v>
      </c>
      <c r="C1335" s="295"/>
      <c r="D1335" s="302"/>
      <c r="E1335" s="306"/>
      <c r="F1335" s="420"/>
    </row>
    <row r="1336" spans="1:6" ht="15" customHeight="1">
      <c r="A1336" s="300" t="s">
        <v>1</v>
      </c>
      <c r="B1336" s="319">
        <f>C1249</f>
        <v>6.2099999999999973</v>
      </c>
      <c r="C1336" s="295" t="s">
        <v>1</v>
      </c>
      <c r="D1336" s="302"/>
      <c r="E1336" s="306"/>
      <c r="F1336" s="420"/>
    </row>
    <row r="1337" spans="1:6" ht="15" customHeight="1">
      <c r="A1337" s="300"/>
      <c r="B1337" s="306" t="s">
        <v>1</v>
      </c>
      <c r="C1337" s="295"/>
      <c r="D1337" s="302"/>
      <c r="E1337" s="306"/>
      <c r="F1337" s="420"/>
    </row>
    <row r="1338" spans="1:6" ht="15" customHeight="1">
      <c r="A1338" s="300" t="s">
        <v>1</v>
      </c>
      <c r="B1338" s="319">
        <f>C1310</f>
        <v>6.2199999999999971</v>
      </c>
      <c r="C1338" s="295" t="s">
        <v>1</v>
      </c>
      <c r="D1338" s="302"/>
      <c r="E1338" s="306"/>
      <c r="F1338" s="420"/>
    </row>
    <row r="1339" spans="1:6" ht="15" customHeight="1">
      <c r="A1339" s="300"/>
      <c r="B1339" s="306" t="s">
        <v>1</v>
      </c>
      <c r="C1339" s="295"/>
      <c r="D1339" s="302"/>
      <c r="E1339" s="306"/>
      <c r="F1339" s="420"/>
    </row>
    <row r="1340" spans="1:6" ht="15" customHeight="1">
      <c r="A1340" s="300"/>
      <c r="B1340" s="306"/>
      <c r="C1340" s="295"/>
      <c r="D1340" s="302"/>
      <c r="E1340" s="306"/>
      <c r="F1340" s="420"/>
    </row>
    <row r="1341" spans="1:6" ht="15" customHeight="1">
      <c r="A1341" s="300"/>
      <c r="B1341" s="306" t="s">
        <v>1</v>
      </c>
      <c r="C1341" s="295"/>
      <c r="D1341" s="302"/>
      <c r="E1341" s="306"/>
      <c r="F1341" s="420"/>
    </row>
    <row r="1342" spans="1:6" ht="15" customHeight="1">
      <c r="A1342" s="300" t="s">
        <v>1</v>
      </c>
      <c r="B1342" s="306" t="s">
        <v>1</v>
      </c>
      <c r="C1342" s="295"/>
      <c r="D1342" s="302"/>
      <c r="E1342" s="306"/>
      <c r="F1342" s="420"/>
    </row>
    <row r="1343" spans="1:6" ht="15" customHeight="1">
      <c r="A1343" s="300"/>
      <c r="B1343" s="306" t="s">
        <v>1</v>
      </c>
      <c r="C1343" s="295" t="s">
        <v>1</v>
      </c>
      <c r="D1343" s="302"/>
      <c r="E1343" s="306"/>
      <c r="F1343" s="420"/>
    </row>
    <row r="1344" spans="1:6" ht="15" customHeight="1">
      <c r="A1344" s="300"/>
      <c r="B1344" s="306" t="s">
        <v>1</v>
      </c>
      <c r="C1344" s="295"/>
      <c r="D1344" s="302"/>
      <c r="E1344" s="306"/>
      <c r="F1344" s="420"/>
    </row>
    <row r="1345" spans="1:6" ht="15" customHeight="1">
      <c r="A1345" s="300"/>
      <c r="B1345" s="306" t="s">
        <v>1</v>
      </c>
      <c r="C1345" s="295"/>
      <c r="D1345" s="302"/>
      <c r="E1345" s="306"/>
      <c r="F1345" s="420"/>
    </row>
    <row r="1346" spans="1:6" ht="15" customHeight="1">
      <c r="A1346" s="300"/>
      <c r="B1346" s="306" t="s">
        <v>1</v>
      </c>
      <c r="C1346" s="295"/>
      <c r="D1346" s="302"/>
      <c r="E1346" s="306"/>
      <c r="F1346" s="420"/>
    </row>
    <row r="1347" spans="1:6" ht="15" customHeight="1">
      <c r="A1347" s="308"/>
      <c r="B1347" s="302"/>
      <c r="C1347" s="296"/>
      <c r="D1347" s="302"/>
      <c r="E1347" s="421"/>
      <c r="F1347" s="420"/>
    </row>
    <row r="1348" spans="1:6" ht="15" customHeight="1">
      <c r="A1348" s="308"/>
      <c r="B1348" s="302"/>
      <c r="C1348" s="296"/>
      <c r="D1348" s="302"/>
      <c r="E1348" s="421"/>
      <c r="F1348" s="420"/>
    </row>
    <row r="1349" spans="1:6" ht="15" customHeight="1">
      <c r="A1349" s="308"/>
      <c r="B1349" s="302"/>
      <c r="C1349" s="296"/>
      <c r="D1349" s="302"/>
      <c r="E1349" s="421"/>
      <c r="F1349" s="420"/>
    </row>
    <row r="1350" spans="1:6" ht="15" customHeight="1">
      <c r="A1350" s="308"/>
      <c r="B1350" s="302"/>
      <c r="C1350" s="296"/>
      <c r="D1350" s="302"/>
      <c r="E1350" s="421"/>
      <c r="F1350" s="420"/>
    </row>
    <row r="1351" spans="1:6" ht="15" customHeight="1">
      <c r="A1351" s="308"/>
      <c r="B1351" s="302"/>
      <c r="C1351" s="296"/>
      <c r="D1351" s="302"/>
      <c r="E1351" s="421"/>
      <c r="F1351" s="420"/>
    </row>
    <row r="1352" spans="1:6" ht="15" customHeight="1">
      <c r="A1352" s="308"/>
      <c r="B1352" s="302"/>
      <c r="C1352" s="296"/>
      <c r="D1352" s="302"/>
      <c r="E1352" s="421"/>
      <c r="F1352" s="420"/>
    </row>
    <row r="1353" spans="1:6" ht="15" customHeight="1">
      <c r="A1353" s="308"/>
      <c r="B1353" s="302"/>
      <c r="C1353" s="296"/>
      <c r="D1353" s="302"/>
      <c r="E1353" s="421"/>
      <c r="F1353" s="420"/>
    </row>
    <row r="1354" spans="1:6" ht="15" customHeight="1">
      <c r="A1354" s="308"/>
      <c r="B1354" s="302"/>
      <c r="C1354" s="296"/>
      <c r="D1354" s="302"/>
      <c r="E1354" s="421"/>
      <c r="F1354" s="420"/>
    </row>
    <row r="1355" spans="1:6" ht="15" customHeight="1">
      <c r="A1355" s="308"/>
      <c r="B1355" s="302"/>
      <c r="C1355" s="296"/>
      <c r="D1355" s="302"/>
      <c r="E1355" s="421"/>
      <c r="F1355" s="420"/>
    </row>
    <row r="1356" spans="1:6" ht="15" customHeight="1">
      <c r="A1356" s="308"/>
      <c r="B1356" s="302"/>
      <c r="C1356" s="296"/>
      <c r="D1356" s="302"/>
      <c r="E1356" s="421"/>
      <c r="F1356" s="420"/>
    </row>
    <row r="1357" spans="1:6" ht="15" customHeight="1">
      <c r="A1357" s="308"/>
      <c r="B1357" s="302"/>
      <c r="C1357" s="296"/>
      <c r="D1357" s="302"/>
      <c r="E1357" s="421"/>
      <c r="F1357" s="420"/>
    </row>
    <row r="1358" spans="1:6" ht="15" customHeight="1">
      <c r="A1358" s="308"/>
      <c r="B1358" s="302"/>
      <c r="C1358" s="296"/>
      <c r="D1358" s="302"/>
      <c r="E1358" s="421"/>
      <c r="F1358" s="420"/>
    </row>
    <row r="1359" spans="1:6" ht="15" customHeight="1">
      <c r="A1359" s="308"/>
      <c r="B1359" s="302"/>
      <c r="C1359" s="296"/>
      <c r="D1359" s="302"/>
      <c r="E1359" s="421"/>
      <c r="F1359" s="420"/>
    </row>
    <row r="1360" spans="1:6" ht="15" customHeight="1">
      <c r="A1360" s="308"/>
      <c r="B1360" s="302"/>
      <c r="C1360" s="296"/>
      <c r="D1360" s="302"/>
      <c r="E1360" s="421"/>
      <c r="F1360" s="420"/>
    </row>
    <row r="1361" spans="1:6" ht="15" customHeight="1">
      <c r="A1361" s="308"/>
      <c r="B1361" s="302"/>
      <c r="C1361" s="296"/>
      <c r="D1361" s="302"/>
      <c r="E1361" s="421"/>
      <c r="F1361" s="420"/>
    </row>
    <row r="1362" spans="1:6" ht="15" customHeight="1">
      <c r="A1362" s="308"/>
      <c r="B1362" s="302"/>
      <c r="C1362" s="296"/>
      <c r="D1362" s="302"/>
      <c r="E1362" s="421"/>
      <c r="F1362" s="420"/>
    </row>
    <row r="1363" spans="1:6" ht="15" customHeight="1">
      <c r="A1363" s="308"/>
      <c r="B1363" s="302"/>
      <c r="C1363" s="296"/>
      <c r="D1363" s="302"/>
      <c r="E1363" s="421"/>
      <c r="F1363" s="420"/>
    </row>
    <row r="1364" spans="1:6" ht="15" customHeight="1">
      <c r="A1364" s="308"/>
      <c r="B1364" s="302"/>
      <c r="C1364" s="296"/>
      <c r="D1364" s="302"/>
      <c r="E1364" s="421"/>
      <c r="F1364" s="420"/>
    </row>
    <row r="1365" spans="1:6" ht="15" customHeight="1">
      <c r="A1365" s="442"/>
      <c r="B1365" s="432"/>
      <c r="C1365" s="391"/>
      <c r="D1365" s="432"/>
      <c r="E1365" s="431"/>
      <c r="F1365" s="423"/>
    </row>
    <row r="1366" spans="1:6" ht="15" customHeight="1">
      <c r="A1366" s="300"/>
      <c r="B1366" s="302"/>
      <c r="C1366" s="295"/>
      <c r="D1366" s="302"/>
      <c r="E1366" s="302"/>
      <c r="F1366" s="422"/>
    </row>
    <row r="1367" spans="1:6" ht="15" customHeight="1">
      <c r="A1367" s="303" t="s">
        <v>1</v>
      </c>
      <c r="B1367" s="310" t="s">
        <v>29</v>
      </c>
      <c r="C1367" s="324" t="s">
        <v>1</v>
      </c>
      <c r="D1367" s="304"/>
      <c r="E1367" s="310" t="s">
        <v>35</v>
      </c>
      <c r="F1367" s="423"/>
    </row>
    <row r="1368" spans="1:6" ht="15" customHeight="1">
      <c r="A1368" s="300" t="s">
        <v>1</v>
      </c>
      <c r="B1368" s="302" t="s">
        <v>1</v>
      </c>
      <c r="C1368" s="295" t="s">
        <v>1</v>
      </c>
      <c r="D1368" s="302"/>
      <c r="E1368" s="302" t="s">
        <v>1</v>
      </c>
      <c r="F1368" s="424"/>
    </row>
    <row r="1369" spans="1:6" ht="14.25" customHeight="1" thickBot="1">
      <c r="A1369" s="425" t="s">
        <v>1085</v>
      </c>
      <c r="B1369" s="518" t="s">
        <v>1196</v>
      </c>
      <c r="C1369" s="550">
        <f>C1310+0.01</f>
        <v>6.2299999999999969</v>
      </c>
      <c r="D1369" s="398"/>
      <c r="E1369" s="426"/>
      <c r="F1369" s="427"/>
    </row>
    <row r="1370" spans="1:6" ht="15" customHeight="1">
      <c r="A1370" s="312"/>
      <c r="B1370" s="313"/>
      <c r="C1370" s="320"/>
      <c r="D1370" s="313"/>
      <c r="E1370" s="414"/>
      <c r="F1370" s="415"/>
    </row>
    <row r="1371" spans="1:6" ht="15" customHeight="1">
      <c r="A1371" s="300"/>
      <c r="B1371" s="626" t="s">
        <v>1506</v>
      </c>
      <c r="C1371" s="295"/>
      <c r="D1371" s="302"/>
      <c r="E1371" s="428"/>
      <c r="F1371" s="434"/>
    </row>
    <row r="1372" spans="1:6" ht="15" customHeight="1">
      <c r="A1372" s="303"/>
      <c r="B1372" s="304"/>
      <c r="C1372" s="324"/>
      <c r="D1372" s="304"/>
      <c r="E1372" s="417"/>
      <c r="F1372" s="418"/>
    </row>
    <row r="1373" spans="1:6" ht="15" customHeight="1">
      <c r="A1373" s="308"/>
      <c r="B1373" s="306"/>
      <c r="C1373" s="295"/>
      <c r="D1373" s="302"/>
      <c r="E1373" s="440"/>
      <c r="F1373" s="420"/>
    </row>
    <row r="1374" spans="1:6" ht="15" customHeight="1">
      <c r="A1374" s="308"/>
      <c r="B1374" s="317" t="s">
        <v>1507</v>
      </c>
      <c r="C1374" s="295"/>
      <c r="D1374" s="302"/>
      <c r="E1374" s="440"/>
      <c r="F1374" s="328"/>
    </row>
    <row r="1375" spans="1:6" ht="15" customHeight="1">
      <c r="A1375" s="308"/>
      <c r="B1375" s="306"/>
      <c r="C1375" s="295"/>
      <c r="D1375" s="302"/>
      <c r="E1375" s="440" t="s">
        <v>1</v>
      </c>
      <c r="F1375" s="328"/>
    </row>
    <row r="1376" spans="1:6" ht="15" customHeight="1">
      <c r="A1376" s="308" t="s">
        <v>2</v>
      </c>
      <c r="B1376" s="306" t="s">
        <v>1508</v>
      </c>
      <c r="C1376" s="295"/>
      <c r="D1376" s="302"/>
      <c r="E1376" s="440"/>
      <c r="F1376" s="328"/>
    </row>
    <row r="1377" spans="1:6" ht="15" customHeight="1">
      <c r="A1377" s="308"/>
      <c r="B1377" s="306" t="s">
        <v>1509</v>
      </c>
      <c r="C1377" s="295">
        <v>95</v>
      </c>
      <c r="D1377" s="302" t="s">
        <v>25</v>
      </c>
      <c r="E1377" s="327"/>
      <c r="F1377" s="328"/>
    </row>
    <row r="1378" spans="1:6" ht="15" customHeight="1">
      <c r="A1378" s="308"/>
      <c r="B1378" s="306"/>
      <c r="C1378" s="295"/>
      <c r="D1378" s="302"/>
      <c r="E1378" s="327"/>
      <c r="F1378" s="328"/>
    </row>
    <row r="1379" spans="1:6" ht="15" customHeight="1">
      <c r="A1379" s="308" t="s">
        <v>6</v>
      </c>
      <c r="B1379" s="306" t="s">
        <v>1510</v>
      </c>
      <c r="C1379" s="295">
        <v>35</v>
      </c>
      <c r="D1379" s="302" t="s">
        <v>25</v>
      </c>
      <c r="E1379" s="327"/>
      <c r="F1379" s="328"/>
    </row>
    <row r="1380" spans="1:6" ht="15" customHeight="1">
      <c r="A1380" s="308"/>
      <c r="B1380" s="306"/>
      <c r="C1380" s="295"/>
      <c r="D1380" s="302"/>
      <c r="E1380" s="327"/>
      <c r="F1380" s="328"/>
    </row>
    <row r="1381" spans="1:6" ht="15" customHeight="1">
      <c r="A1381" s="308"/>
      <c r="B1381" s="317" t="s">
        <v>1511</v>
      </c>
      <c r="C1381" s="295"/>
      <c r="D1381" s="302"/>
      <c r="E1381" s="327"/>
      <c r="F1381" s="328"/>
    </row>
    <row r="1382" spans="1:6" ht="15" customHeight="1">
      <c r="A1382" s="308"/>
      <c r="B1382" s="306"/>
      <c r="C1382" s="295"/>
      <c r="D1382" s="302"/>
      <c r="E1382" s="327"/>
      <c r="F1382" s="328"/>
    </row>
    <row r="1383" spans="1:6" ht="15" customHeight="1">
      <c r="A1383" s="308" t="s">
        <v>7</v>
      </c>
      <c r="B1383" s="306" t="s">
        <v>1512</v>
      </c>
      <c r="C1383" s="295"/>
      <c r="D1383" s="302"/>
      <c r="E1383" s="327"/>
      <c r="F1383" s="328"/>
    </row>
    <row r="1384" spans="1:6" ht="15" customHeight="1">
      <c r="A1384" s="308"/>
      <c r="B1384" s="306" t="s">
        <v>1513</v>
      </c>
      <c r="C1384" s="295"/>
      <c r="D1384" s="302"/>
      <c r="E1384" s="327"/>
      <c r="F1384" s="328"/>
    </row>
    <row r="1385" spans="1:6" ht="15" customHeight="1">
      <c r="A1385" s="308"/>
      <c r="B1385" s="306" t="s">
        <v>1514</v>
      </c>
      <c r="C1385" s="295">
        <f>C1377</f>
        <v>95</v>
      </c>
      <c r="D1385" s="302" t="s">
        <v>25</v>
      </c>
      <c r="E1385" s="327"/>
      <c r="F1385" s="328"/>
    </row>
    <row r="1386" spans="1:6" ht="15" customHeight="1">
      <c r="A1386" s="308"/>
      <c r="B1386" s="306"/>
      <c r="C1386" s="295"/>
      <c r="D1386" s="302"/>
      <c r="E1386" s="327"/>
      <c r="F1386" s="328"/>
    </row>
    <row r="1387" spans="1:6" ht="15" customHeight="1">
      <c r="A1387" s="308" t="s">
        <v>8</v>
      </c>
      <c r="B1387" s="306" t="s">
        <v>1515</v>
      </c>
      <c r="C1387" s="295">
        <f>C1379</f>
        <v>35</v>
      </c>
      <c r="D1387" s="302" t="s">
        <v>25</v>
      </c>
      <c r="E1387" s="327"/>
      <c r="F1387" s="328"/>
    </row>
    <row r="1388" spans="1:6" ht="15" customHeight="1">
      <c r="A1388" s="308"/>
      <c r="B1388" s="306"/>
      <c r="C1388" s="295"/>
      <c r="D1388" s="302"/>
      <c r="E1388" s="327"/>
      <c r="F1388" s="328"/>
    </row>
    <row r="1389" spans="1:6" ht="15" customHeight="1">
      <c r="A1389" s="308"/>
      <c r="B1389" s="317" t="s">
        <v>1516</v>
      </c>
      <c r="C1389" s="295"/>
      <c r="D1389" s="302"/>
      <c r="E1389" s="327"/>
      <c r="F1389" s="328"/>
    </row>
    <row r="1390" spans="1:6" ht="15" customHeight="1">
      <c r="A1390" s="308"/>
      <c r="B1390" s="306"/>
      <c r="C1390" s="295"/>
      <c r="D1390" s="302"/>
      <c r="E1390" s="327"/>
      <c r="F1390" s="328"/>
    </row>
    <row r="1391" spans="1:6" ht="15" customHeight="1">
      <c r="A1391" s="308" t="s">
        <v>10</v>
      </c>
      <c r="B1391" s="306" t="s">
        <v>1517</v>
      </c>
      <c r="C1391" s="295"/>
      <c r="D1391" s="302"/>
      <c r="E1391" s="327"/>
      <c r="F1391" s="328"/>
    </row>
    <row r="1392" spans="1:6" ht="15" customHeight="1">
      <c r="A1392" s="308"/>
      <c r="B1392" s="306" t="s">
        <v>1518</v>
      </c>
      <c r="C1392" s="295">
        <v>41</v>
      </c>
      <c r="D1392" s="302" t="s">
        <v>5</v>
      </c>
      <c r="E1392" s="327"/>
      <c r="F1392" s="328"/>
    </row>
    <row r="1393" spans="1:6" ht="15" customHeight="1">
      <c r="A1393" s="308"/>
      <c r="B1393" s="306" t="s">
        <v>1</v>
      </c>
      <c r="C1393" s="295"/>
      <c r="D1393" s="302"/>
      <c r="E1393" s="327"/>
      <c r="F1393" s="328"/>
    </row>
    <row r="1394" spans="1:6" ht="15" customHeight="1">
      <c r="A1394" s="308" t="s">
        <v>14</v>
      </c>
      <c r="B1394" s="306" t="s">
        <v>1519</v>
      </c>
      <c r="C1394" s="295"/>
      <c r="D1394" s="302"/>
      <c r="E1394" s="327"/>
      <c r="F1394" s="328"/>
    </row>
    <row r="1395" spans="1:6" ht="15" customHeight="1">
      <c r="A1395" s="308"/>
      <c r="B1395" s="306" t="s">
        <v>1520</v>
      </c>
      <c r="C1395" s="295"/>
      <c r="D1395" s="302"/>
      <c r="E1395" s="327"/>
      <c r="F1395" s="328"/>
    </row>
    <row r="1396" spans="1:6" ht="15" customHeight="1">
      <c r="A1396" s="308"/>
      <c r="B1396" s="306" t="s">
        <v>1407</v>
      </c>
      <c r="C1396" s="295">
        <f>C1392</f>
        <v>41</v>
      </c>
      <c r="D1396" s="302" t="s">
        <v>5</v>
      </c>
      <c r="E1396" s="327"/>
      <c r="F1396" s="328"/>
    </row>
    <row r="1397" spans="1:6" ht="15" customHeight="1">
      <c r="A1397" s="308"/>
      <c r="B1397" s="306"/>
      <c r="C1397" s="295"/>
      <c r="D1397" s="302"/>
      <c r="E1397" s="327"/>
      <c r="F1397" s="328"/>
    </row>
    <row r="1398" spans="1:6" ht="15" customHeight="1">
      <c r="A1398" s="308" t="s">
        <v>16</v>
      </c>
      <c r="B1398" s="306" t="s">
        <v>1521</v>
      </c>
      <c r="C1398" s="295">
        <v>41</v>
      </c>
      <c r="D1398" s="302" t="s">
        <v>15</v>
      </c>
      <c r="E1398" s="327"/>
      <c r="F1398" s="328"/>
    </row>
    <row r="1399" spans="1:6" ht="15" customHeight="1">
      <c r="A1399" s="308"/>
      <c r="B1399" s="306"/>
      <c r="C1399" s="295"/>
      <c r="D1399" s="302"/>
      <c r="E1399" s="327"/>
      <c r="F1399" s="328"/>
    </row>
    <row r="1400" spans="1:6" ht="15" customHeight="1">
      <c r="A1400" s="308" t="s">
        <v>24</v>
      </c>
      <c r="B1400" s="306" t="s">
        <v>1522</v>
      </c>
      <c r="C1400" s="295"/>
      <c r="D1400" s="302"/>
      <c r="E1400" s="327"/>
      <c r="F1400" s="328"/>
    </row>
    <row r="1401" spans="1:6" ht="15" customHeight="1">
      <c r="A1401" s="308"/>
      <c r="B1401" s="306" t="s">
        <v>1523</v>
      </c>
      <c r="C1401" s="295"/>
      <c r="D1401" s="302"/>
      <c r="E1401" s="327"/>
      <c r="F1401" s="328"/>
    </row>
    <row r="1402" spans="1:6" ht="15" customHeight="1">
      <c r="A1402" s="308"/>
      <c r="B1402" s="306" t="s">
        <v>1524</v>
      </c>
      <c r="C1402" s="295">
        <v>13</v>
      </c>
      <c r="D1402" s="302" t="s">
        <v>15</v>
      </c>
      <c r="E1402" s="327"/>
      <c r="F1402" s="328"/>
    </row>
    <row r="1403" spans="1:6" ht="15" customHeight="1">
      <c r="A1403" s="308"/>
      <c r="B1403" s="306"/>
      <c r="C1403" s="295"/>
      <c r="D1403" s="302"/>
      <c r="E1403" s="327"/>
      <c r="F1403" s="328"/>
    </row>
    <row r="1404" spans="1:6" ht="15" customHeight="1">
      <c r="A1404" s="308" t="s">
        <v>31</v>
      </c>
      <c r="B1404" s="306" t="s">
        <v>1525</v>
      </c>
      <c r="C1404" s="295"/>
      <c r="D1404" s="302"/>
      <c r="E1404" s="327"/>
      <c r="F1404" s="328"/>
    </row>
    <row r="1405" spans="1:6" ht="15" customHeight="1">
      <c r="A1405" s="308"/>
      <c r="B1405" s="306" t="s">
        <v>1526</v>
      </c>
      <c r="C1405" s="295">
        <v>17</v>
      </c>
      <c r="D1405" s="302" t="s">
        <v>32</v>
      </c>
      <c r="E1405" s="327"/>
      <c r="F1405" s="328"/>
    </row>
    <row r="1406" spans="1:6" ht="15" customHeight="1">
      <c r="A1406" s="308"/>
      <c r="B1406" s="306"/>
      <c r="C1406" s="295"/>
      <c r="D1406" s="302"/>
      <c r="E1406" s="327"/>
      <c r="F1406" s="328"/>
    </row>
    <row r="1407" spans="1:6" ht="15" customHeight="1">
      <c r="A1407" s="308" t="s">
        <v>34</v>
      </c>
      <c r="B1407" s="315" t="s">
        <v>1527</v>
      </c>
      <c r="C1407" s="295"/>
      <c r="D1407" s="302"/>
      <c r="E1407" s="327"/>
      <c r="F1407" s="328"/>
    </row>
    <row r="1408" spans="1:6" ht="15" customHeight="1">
      <c r="A1408" s="308"/>
      <c r="B1408" s="306" t="s">
        <v>1528</v>
      </c>
      <c r="C1408" s="295">
        <v>41</v>
      </c>
      <c r="D1408" s="302" t="s">
        <v>15</v>
      </c>
      <c r="E1408" s="327"/>
      <c r="F1408" s="328"/>
    </row>
    <row r="1409" spans="1:6" ht="15" customHeight="1">
      <c r="A1409" s="308"/>
      <c r="B1409" s="306"/>
      <c r="C1409" s="295"/>
      <c r="D1409" s="302"/>
      <c r="E1409" s="327"/>
      <c r="F1409" s="328"/>
    </row>
    <row r="1410" spans="1:6" ht="15" customHeight="1">
      <c r="A1410" s="308" t="s">
        <v>35</v>
      </c>
      <c r="B1410" s="306" t="s">
        <v>1529</v>
      </c>
      <c r="C1410" s="295"/>
      <c r="D1410" s="302"/>
      <c r="E1410" s="327"/>
      <c r="F1410" s="328"/>
    </row>
    <row r="1411" spans="1:6" ht="15" customHeight="1">
      <c r="A1411" s="308"/>
      <c r="B1411" s="306" t="s">
        <v>1530</v>
      </c>
      <c r="C1411" s="295">
        <v>20</v>
      </c>
      <c r="D1411" s="302" t="s">
        <v>15</v>
      </c>
      <c r="E1411" s="327"/>
      <c r="F1411" s="328"/>
    </row>
    <row r="1412" spans="1:6" ht="15" customHeight="1">
      <c r="A1412" s="308"/>
      <c r="B1412" s="306"/>
      <c r="C1412" s="295"/>
      <c r="D1412" s="302"/>
      <c r="E1412" s="327"/>
      <c r="F1412" s="328"/>
    </row>
    <row r="1413" spans="1:6" ht="15" customHeight="1">
      <c r="A1413" s="308" t="s">
        <v>37</v>
      </c>
      <c r="B1413" s="306" t="s">
        <v>1531</v>
      </c>
      <c r="C1413" s="295">
        <f>120*0.75</f>
        <v>90</v>
      </c>
      <c r="D1413" s="302" t="s">
        <v>25</v>
      </c>
      <c r="E1413" s="327"/>
      <c r="F1413" s="328"/>
    </row>
    <row r="1414" spans="1:6" ht="15" customHeight="1">
      <c r="A1414" s="308"/>
      <c r="B1414" s="306"/>
      <c r="C1414" s="295"/>
      <c r="D1414" s="302"/>
      <c r="E1414" s="327"/>
      <c r="F1414" s="328"/>
    </row>
    <row r="1415" spans="1:6" ht="15" customHeight="1">
      <c r="A1415" s="308" t="s">
        <v>38</v>
      </c>
      <c r="B1415" s="306" t="s">
        <v>1532</v>
      </c>
      <c r="C1415" s="295"/>
      <c r="D1415" s="302"/>
      <c r="E1415" s="327"/>
      <c r="F1415" s="328"/>
    </row>
    <row r="1416" spans="1:6" ht="15" customHeight="1">
      <c r="A1416" s="308"/>
      <c r="B1416" s="306" t="s">
        <v>1533</v>
      </c>
      <c r="C1416" s="295">
        <f>20*0.75</f>
        <v>15</v>
      </c>
      <c r="D1416" s="302" t="s">
        <v>32</v>
      </c>
      <c r="E1416" s="327"/>
      <c r="F1416" s="328"/>
    </row>
    <row r="1417" spans="1:6" ht="15" customHeight="1">
      <c r="A1417" s="308"/>
      <c r="B1417" s="306"/>
      <c r="C1417" s="295"/>
      <c r="D1417" s="302"/>
      <c r="E1417" s="327"/>
      <c r="F1417" s="328"/>
    </row>
    <row r="1418" spans="1:6" ht="15" customHeight="1">
      <c r="A1418" s="308" t="s">
        <v>39</v>
      </c>
      <c r="B1418" s="306" t="s">
        <v>1534</v>
      </c>
      <c r="C1418" s="295"/>
      <c r="D1418" s="302"/>
      <c r="E1418" s="327"/>
      <c r="F1418" s="328"/>
    </row>
    <row r="1419" spans="1:6" ht="15" customHeight="1">
      <c r="A1419" s="300"/>
      <c r="B1419" s="306" t="s">
        <v>1535</v>
      </c>
      <c r="C1419" s="295">
        <v>41</v>
      </c>
      <c r="D1419" s="302" t="s">
        <v>15</v>
      </c>
      <c r="E1419" s="327"/>
      <c r="F1419" s="328"/>
    </row>
    <row r="1420" spans="1:6" ht="15" customHeight="1">
      <c r="A1420" s="300"/>
      <c r="B1420" s="306"/>
      <c r="C1420" s="295"/>
      <c r="D1420" s="302"/>
      <c r="E1420" s="327"/>
      <c r="F1420" s="328"/>
    </row>
    <row r="1421" spans="1:6" ht="15" customHeight="1">
      <c r="A1421" s="300" t="s">
        <v>96</v>
      </c>
      <c r="B1421" s="306" t="s">
        <v>1536</v>
      </c>
      <c r="C1421" s="295"/>
      <c r="D1421" s="302"/>
      <c r="E1421" s="327"/>
      <c r="F1421" s="328"/>
    </row>
    <row r="1422" spans="1:6" ht="15" customHeight="1">
      <c r="A1422" s="300"/>
      <c r="B1422" s="306" t="s">
        <v>1537</v>
      </c>
      <c r="C1422" s="295">
        <v>64</v>
      </c>
      <c r="D1422" s="302" t="s">
        <v>15</v>
      </c>
      <c r="E1422" s="327"/>
      <c r="F1422" s="328"/>
    </row>
    <row r="1423" spans="1:6" ht="15" customHeight="1">
      <c r="A1423" s="300"/>
      <c r="B1423" s="306"/>
      <c r="C1423" s="295"/>
      <c r="D1423" s="302"/>
      <c r="E1423" s="327"/>
      <c r="F1423" s="328"/>
    </row>
    <row r="1424" spans="1:6" ht="15" customHeight="1">
      <c r="A1424" s="300"/>
      <c r="B1424" s="306"/>
      <c r="C1424" s="295"/>
      <c r="D1424" s="302"/>
      <c r="E1424" s="327"/>
      <c r="F1424" s="328"/>
    </row>
    <row r="1425" spans="1:6" ht="15" customHeight="1">
      <c r="A1425" s="305"/>
      <c r="B1425" s="627"/>
      <c r="C1425" s="336"/>
      <c r="D1425" s="309"/>
      <c r="E1425" s="309"/>
      <c r="F1425" s="326"/>
    </row>
    <row r="1426" spans="1:6" ht="15" customHeight="1">
      <c r="A1426" s="303"/>
      <c r="B1426" s="310" t="s">
        <v>17</v>
      </c>
      <c r="C1426" s="324"/>
      <c r="D1426" s="304"/>
      <c r="E1426" s="628" t="s">
        <v>35</v>
      </c>
      <c r="F1426" s="629"/>
    </row>
    <row r="1427" spans="1:6" ht="15" customHeight="1">
      <c r="A1427" s="300"/>
      <c r="B1427" s="430"/>
      <c r="C1427" s="295"/>
      <c r="D1427" s="302"/>
      <c r="E1427" s="302"/>
      <c r="F1427" s="349"/>
    </row>
    <row r="1428" spans="1:6" ht="15" customHeight="1" thickBot="1">
      <c r="A1428" s="425" t="s">
        <v>1085</v>
      </c>
      <c r="B1428" s="311" t="s">
        <v>1538</v>
      </c>
      <c r="C1428" s="389">
        <f>+C1369+0.01</f>
        <v>6.2399999999999967</v>
      </c>
      <c r="D1428" s="398"/>
      <c r="E1428" s="341"/>
      <c r="F1428" s="342"/>
    </row>
    <row r="1429" spans="1:6" ht="15" customHeight="1">
      <c r="A1429" s="312"/>
      <c r="B1429" s="313"/>
      <c r="C1429" s="320"/>
      <c r="D1429" s="313"/>
      <c r="E1429" s="414"/>
      <c r="F1429" s="321"/>
    </row>
    <row r="1430" spans="1:6" ht="15" customHeight="1">
      <c r="A1430" s="300"/>
      <c r="B1430" s="301"/>
      <c r="C1430" s="295"/>
      <c r="D1430" s="302"/>
      <c r="E1430" s="630" t="s">
        <v>1506</v>
      </c>
      <c r="F1430" s="323"/>
    </row>
    <row r="1431" spans="1:6" ht="15" customHeight="1">
      <c r="A1431" s="303"/>
      <c r="B1431" s="304"/>
      <c r="C1431" s="324"/>
      <c r="D1431" s="304"/>
      <c r="E1431" s="417"/>
      <c r="F1431" s="629"/>
    </row>
    <row r="1432" spans="1:6" ht="15" customHeight="1">
      <c r="A1432" s="300"/>
      <c r="B1432" s="306"/>
      <c r="C1432" s="295"/>
      <c r="D1432" s="302"/>
      <c r="E1432" s="327"/>
      <c r="F1432" s="328"/>
    </row>
    <row r="1433" spans="1:6" ht="15" customHeight="1">
      <c r="A1433" s="300"/>
      <c r="B1433" s="317" t="s">
        <v>1516</v>
      </c>
      <c r="C1433" s="295"/>
      <c r="D1433" s="302"/>
      <c r="E1433" s="327"/>
      <c r="F1433" s="328"/>
    </row>
    <row r="1434" spans="1:6" ht="15" customHeight="1">
      <c r="A1434" s="300"/>
      <c r="B1434" s="306"/>
      <c r="C1434" s="295"/>
      <c r="D1434" s="302"/>
      <c r="E1434" s="327"/>
      <c r="F1434" s="328"/>
    </row>
    <row r="1435" spans="1:6" ht="15" customHeight="1">
      <c r="A1435" s="300" t="s">
        <v>2</v>
      </c>
      <c r="B1435" s="306" t="s">
        <v>1539</v>
      </c>
      <c r="C1435" s="295"/>
      <c r="D1435" s="302"/>
      <c r="E1435" s="327"/>
      <c r="F1435" s="328"/>
    </row>
    <row r="1436" spans="1:6" ht="15" customHeight="1">
      <c r="A1436" s="300"/>
      <c r="B1436" s="306" t="s">
        <v>1540</v>
      </c>
      <c r="C1436" s="295">
        <f>72*0.75</f>
        <v>54</v>
      </c>
      <c r="D1436" s="302" t="s">
        <v>15</v>
      </c>
      <c r="E1436" s="327"/>
      <c r="F1436" s="328"/>
    </row>
    <row r="1437" spans="1:6" ht="15" customHeight="1">
      <c r="A1437" s="300"/>
      <c r="B1437" s="306"/>
      <c r="C1437" s="295"/>
      <c r="D1437" s="302"/>
      <c r="E1437" s="327"/>
      <c r="F1437" s="328"/>
    </row>
    <row r="1438" spans="1:6" ht="15" customHeight="1">
      <c r="A1438" s="300" t="s">
        <v>6</v>
      </c>
      <c r="B1438" s="306" t="s">
        <v>1541</v>
      </c>
      <c r="C1438" s="295">
        <f>60*0.75</f>
        <v>45</v>
      </c>
      <c r="D1438" s="302" t="s">
        <v>15</v>
      </c>
      <c r="E1438" s="327"/>
      <c r="F1438" s="328"/>
    </row>
    <row r="1439" spans="1:6" ht="15" customHeight="1">
      <c r="A1439" s="300"/>
      <c r="B1439" s="306"/>
      <c r="C1439" s="295"/>
      <c r="D1439" s="302"/>
      <c r="E1439" s="327"/>
      <c r="F1439" s="328"/>
    </row>
    <row r="1440" spans="1:6" ht="15" customHeight="1">
      <c r="A1440" s="300" t="s">
        <v>7</v>
      </c>
      <c r="B1440" s="315" t="s">
        <v>1542</v>
      </c>
      <c r="C1440" s="295"/>
      <c r="D1440" s="302"/>
      <c r="E1440" s="327"/>
      <c r="F1440" s="328"/>
    </row>
    <row r="1441" spans="1:6" ht="15" customHeight="1">
      <c r="A1441" s="300"/>
      <c r="B1441" s="315" t="s">
        <v>1543</v>
      </c>
      <c r="C1441" s="295">
        <v>43</v>
      </c>
      <c r="D1441" s="302" t="s">
        <v>32</v>
      </c>
      <c r="E1441" s="327"/>
      <c r="F1441" s="328"/>
    </row>
    <row r="1442" spans="1:6" ht="15" customHeight="1">
      <c r="A1442" s="300"/>
      <c r="B1442" s="595"/>
      <c r="C1442" s="295"/>
      <c r="D1442" s="302" t="s">
        <v>1</v>
      </c>
      <c r="E1442" s="327"/>
      <c r="F1442" s="328"/>
    </row>
    <row r="1443" spans="1:6" ht="15" customHeight="1">
      <c r="A1443" s="300" t="s">
        <v>8</v>
      </c>
      <c r="B1443" s="315" t="s">
        <v>1544</v>
      </c>
      <c r="C1443" s="295"/>
      <c r="D1443" s="302"/>
      <c r="E1443" s="327"/>
      <c r="F1443" s="328"/>
    </row>
    <row r="1444" spans="1:6" ht="15" customHeight="1">
      <c r="A1444" s="300"/>
      <c r="B1444" s="315" t="s">
        <v>1545</v>
      </c>
      <c r="C1444" s="295"/>
      <c r="D1444" s="302"/>
      <c r="E1444" s="327"/>
      <c r="F1444" s="328"/>
    </row>
    <row r="1445" spans="1:6" ht="15" customHeight="1">
      <c r="A1445" s="300"/>
      <c r="B1445" s="315" t="s">
        <v>1546</v>
      </c>
      <c r="C1445" s="295">
        <f>20*0.75</f>
        <v>15</v>
      </c>
      <c r="D1445" s="302" t="s">
        <v>32</v>
      </c>
      <c r="E1445" s="327"/>
      <c r="F1445" s="328"/>
    </row>
    <row r="1446" spans="1:6" ht="15" customHeight="1">
      <c r="A1446" s="300"/>
      <c r="B1446" s="315"/>
      <c r="C1446" s="295"/>
      <c r="D1446" s="302"/>
      <c r="E1446" s="327"/>
      <c r="F1446" s="328"/>
    </row>
    <row r="1447" spans="1:6" ht="15" customHeight="1">
      <c r="A1447" s="631"/>
      <c r="B1447" s="632" t="s">
        <v>1547</v>
      </c>
      <c r="C1447" s="633"/>
      <c r="D1447" s="295"/>
      <c r="E1447" s="327"/>
      <c r="F1447" s="328"/>
    </row>
    <row r="1448" spans="1:6" ht="15" customHeight="1">
      <c r="A1448" s="631"/>
      <c r="B1448" s="634"/>
      <c r="C1448" s="633"/>
      <c r="D1448" s="295"/>
      <c r="E1448" s="327"/>
      <c r="F1448" s="328"/>
    </row>
    <row r="1449" spans="1:6" ht="15" customHeight="1">
      <c r="A1449" s="631" t="s">
        <v>10</v>
      </c>
      <c r="B1449" s="635" t="s">
        <v>1548</v>
      </c>
      <c r="C1449" s="633"/>
      <c r="D1449" s="295"/>
      <c r="E1449" s="327"/>
      <c r="F1449" s="328"/>
    </row>
    <row r="1450" spans="1:6" ht="15" customHeight="1">
      <c r="A1450" s="631"/>
      <c r="B1450" s="635" t="s">
        <v>1549</v>
      </c>
      <c r="C1450" s="633">
        <v>78</v>
      </c>
      <c r="D1450" s="636" t="s">
        <v>5</v>
      </c>
      <c r="E1450" s="637"/>
      <c r="F1450" s="328"/>
    </row>
    <row r="1451" spans="1:6" ht="15" customHeight="1">
      <c r="A1451" s="631"/>
      <c r="B1451" s="635"/>
      <c r="C1451" s="633"/>
      <c r="D1451" s="636"/>
      <c r="E1451" s="327"/>
      <c r="F1451" s="328"/>
    </row>
    <row r="1452" spans="1:6" ht="15" customHeight="1">
      <c r="A1452" s="631" t="s">
        <v>14</v>
      </c>
      <c r="B1452" s="635" t="s">
        <v>1550</v>
      </c>
      <c r="C1452" s="633">
        <v>90</v>
      </c>
      <c r="D1452" s="636" t="s">
        <v>5</v>
      </c>
      <c r="E1452" s="637"/>
      <c r="F1452" s="328"/>
    </row>
    <row r="1453" spans="1:6" ht="15" customHeight="1">
      <c r="A1453" s="631"/>
      <c r="B1453" s="635"/>
      <c r="C1453" s="633"/>
      <c r="D1453" s="636"/>
      <c r="E1453" s="327"/>
      <c r="F1453" s="328"/>
    </row>
    <row r="1454" spans="1:6" ht="15" customHeight="1">
      <c r="A1454" s="631" t="s">
        <v>16</v>
      </c>
      <c r="B1454" s="635" t="s">
        <v>1551</v>
      </c>
      <c r="C1454" s="633"/>
      <c r="D1454" s="636"/>
      <c r="E1454" s="327"/>
      <c r="F1454" s="328"/>
    </row>
    <row r="1455" spans="1:6" ht="15" customHeight="1">
      <c r="A1455" s="631"/>
      <c r="B1455" s="635" t="s">
        <v>1552</v>
      </c>
      <c r="C1455" s="633"/>
      <c r="D1455" s="636"/>
      <c r="E1455" s="327"/>
      <c r="F1455" s="328"/>
    </row>
    <row r="1456" spans="1:6" ht="15" customHeight="1">
      <c r="A1456" s="631"/>
      <c r="B1456" s="635" t="s">
        <v>1407</v>
      </c>
      <c r="C1456" s="633">
        <v>138</v>
      </c>
      <c r="D1456" s="636" t="s">
        <v>5</v>
      </c>
      <c r="E1456" s="637"/>
      <c r="F1456" s="328"/>
    </row>
    <row r="1457" spans="1:6" ht="15" customHeight="1">
      <c r="A1457" s="631"/>
      <c r="B1457" s="635"/>
      <c r="C1457" s="633"/>
      <c r="D1457" s="636"/>
      <c r="E1457" s="327"/>
      <c r="F1457" s="328"/>
    </row>
    <row r="1458" spans="1:6" ht="15" customHeight="1">
      <c r="A1458" s="631" t="s">
        <v>24</v>
      </c>
      <c r="B1458" s="638" t="s">
        <v>1553</v>
      </c>
      <c r="C1458" s="633"/>
      <c r="D1458" s="636"/>
      <c r="E1458" s="327"/>
      <c r="F1458" s="328"/>
    </row>
    <row r="1459" spans="1:6" ht="15" customHeight="1">
      <c r="A1459" s="631"/>
      <c r="B1459" s="638" t="s">
        <v>1554</v>
      </c>
      <c r="C1459" s="633">
        <v>30</v>
      </c>
      <c r="D1459" s="636" t="s">
        <v>5</v>
      </c>
      <c r="E1459" s="637"/>
      <c r="F1459" s="328"/>
    </row>
    <row r="1460" spans="1:6" ht="15" customHeight="1">
      <c r="A1460" s="631"/>
      <c r="B1460" s="638"/>
      <c r="C1460" s="633"/>
      <c r="D1460" s="636"/>
      <c r="E1460" s="327"/>
      <c r="F1460" s="328"/>
    </row>
    <row r="1461" spans="1:6" ht="15" customHeight="1">
      <c r="A1461" s="631" t="s">
        <v>31</v>
      </c>
      <c r="B1461" s="635" t="s">
        <v>1555</v>
      </c>
      <c r="C1461" s="633"/>
      <c r="D1461" s="636"/>
      <c r="E1461" s="327"/>
      <c r="F1461" s="328"/>
    </row>
    <row r="1462" spans="1:6" ht="15" customHeight="1">
      <c r="A1462" s="631"/>
      <c r="B1462" s="635" t="s">
        <v>1556</v>
      </c>
      <c r="C1462" s="633">
        <v>52</v>
      </c>
      <c r="D1462" s="636" t="s">
        <v>15</v>
      </c>
      <c r="E1462" s="637"/>
      <c r="F1462" s="328"/>
    </row>
    <row r="1463" spans="1:6" ht="15" customHeight="1">
      <c r="A1463" s="631"/>
      <c r="B1463" s="635"/>
      <c r="C1463" s="633"/>
      <c r="D1463" s="636"/>
      <c r="E1463" s="327"/>
      <c r="F1463" s="328"/>
    </row>
    <row r="1464" spans="1:6" ht="15" customHeight="1">
      <c r="A1464" s="631" t="s">
        <v>34</v>
      </c>
      <c r="B1464" s="638" t="s">
        <v>1557</v>
      </c>
      <c r="C1464" s="633"/>
      <c r="D1464" s="636"/>
      <c r="E1464" s="327"/>
      <c r="F1464" s="328"/>
    </row>
    <row r="1465" spans="1:6" ht="15" customHeight="1">
      <c r="A1465" s="631"/>
      <c r="B1465" s="638" t="s">
        <v>1558</v>
      </c>
      <c r="C1465" s="633"/>
      <c r="D1465" s="636"/>
      <c r="E1465" s="327"/>
      <c r="F1465" s="328"/>
    </row>
    <row r="1466" spans="1:6" ht="15" customHeight="1">
      <c r="A1466" s="631"/>
      <c r="B1466" s="638" t="s">
        <v>1559</v>
      </c>
      <c r="C1466" s="633">
        <v>6</v>
      </c>
      <c r="D1466" s="636" t="s">
        <v>15</v>
      </c>
      <c r="E1466" s="637"/>
      <c r="F1466" s="328"/>
    </row>
    <row r="1467" spans="1:6" ht="15" customHeight="1">
      <c r="A1467" s="631"/>
      <c r="B1467" s="638" t="s">
        <v>1560</v>
      </c>
      <c r="C1467" s="633"/>
      <c r="D1467" s="636"/>
      <c r="E1467" s="327"/>
      <c r="F1467" s="328"/>
    </row>
    <row r="1468" spans="1:6" ht="15" customHeight="1">
      <c r="A1468" s="631"/>
      <c r="B1468" s="638"/>
      <c r="C1468" s="633"/>
      <c r="D1468" s="636"/>
      <c r="E1468" s="327"/>
      <c r="F1468" s="328"/>
    </row>
    <row r="1469" spans="1:6" ht="15" customHeight="1">
      <c r="A1469" s="631" t="s">
        <v>35</v>
      </c>
      <c r="B1469" s="635" t="s">
        <v>1561</v>
      </c>
      <c r="C1469" s="633"/>
      <c r="D1469" s="636"/>
      <c r="E1469" s="327"/>
      <c r="F1469" s="328"/>
    </row>
    <row r="1470" spans="1:6" ht="15" customHeight="1">
      <c r="A1470" s="631"/>
      <c r="B1470" s="638" t="s">
        <v>1562</v>
      </c>
      <c r="C1470" s="633">
        <v>50</v>
      </c>
      <c r="D1470" s="636" t="s">
        <v>15</v>
      </c>
      <c r="E1470" s="637"/>
      <c r="F1470" s="328"/>
    </row>
    <row r="1471" spans="1:6" ht="15" customHeight="1">
      <c r="A1471" s="631"/>
      <c r="B1471" s="635"/>
      <c r="C1471" s="633"/>
      <c r="D1471" s="636"/>
      <c r="E1471" s="327"/>
      <c r="F1471" s="328"/>
    </row>
    <row r="1472" spans="1:6" ht="15" customHeight="1">
      <c r="A1472" s="631" t="s">
        <v>37</v>
      </c>
      <c r="B1472" s="635" t="s">
        <v>1563</v>
      </c>
      <c r="C1472" s="633">
        <v>8</v>
      </c>
      <c r="D1472" s="636" t="s">
        <v>25</v>
      </c>
      <c r="E1472" s="637"/>
      <c r="F1472" s="328"/>
    </row>
    <row r="1473" spans="1:6" ht="15" customHeight="1">
      <c r="A1473" s="631"/>
      <c r="B1473" s="635"/>
      <c r="C1473" s="633"/>
      <c r="D1473" s="636"/>
      <c r="E1473" s="327"/>
      <c r="F1473" s="328"/>
    </row>
    <row r="1474" spans="1:6" ht="15" customHeight="1">
      <c r="A1474" s="631" t="s">
        <v>38</v>
      </c>
      <c r="B1474" s="635" t="s">
        <v>1564</v>
      </c>
      <c r="C1474" s="633"/>
      <c r="D1474" s="636"/>
      <c r="E1474" s="327"/>
      <c r="F1474" s="328"/>
    </row>
    <row r="1475" spans="1:6" ht="15" customHeight="1">
      <c r="A1475" s="631"/>
      <c r="B1475" s="635" t="s">
        <v>1565</v>
      </c>
      <c r="C1475" s="633">
        <v>36</v>
      </c>
      <c r="D1475" s="636" t="s">
        <v>15</v>
      </c>
      <c r="E1475" s="637"/>
      <c r="F1475" s="328"/>
    </row>
    <row r="1476" spans="1:6" ht="15" customHeight="1">
      <c r="A1476" s="631"/>
      <c r="B1476" s="635"/>
      <c r="C1476" s="633"/>
      <c r="D1476" s="636"/>
      <c r="E1476" s="327"/>
      <c r="F1476" s="328"/>
    </row>
    <row r="1477" spans="1:6" ht="15" customHeight="1">
      <c r="A1477" s="631" t="s">
        <v>39</v>
      </c>
      <c r="B1477" s="635" t="s">
        <v>1566</v>
      </c>
      <c r="C1477" s="633">
        <v>6</v>
      </c>
      <c r="D1477" s="636" t="s">
        <v>15</v>
      </c>
      <c r="E1477" s="637"/>
      <c r="F1477" s="328"/>
    </row>
    <row r="1478" spans="1:6" ht="15" customHeight="1">
      <c r="A1478" s="631"/>
      <c r="B1478" s="635"/>
      <c r="C1478" s="633"/>
      <c r="D1478" s="636"/>
      <c r="E1478" s="327"/>
      <c r="F1478" s="328"/>
    </row>
    <row r="1479" spans="1:6" ht="15" customHeight="1">
      <c r="A1479" s="631" t="s">
        <v>96</v>
      </c>
      <c r="B1479" s="635" t="s">
        <v>1567</v>
      </c>
      <c r="C1479" s="633">
        <v>72</v>
      </c>
      <c r="D1479" s="636" t="s">
        <v>25</v>
      </c>
      <c r="E1479" s="637"/>
      <c r="F1479" s="328"/>
    </row>
    <row r="1480" spans="1:6" ht="15" customHeight="1">
      <c r="A1480" s="631"/>
      <c r="B1480" s="635"/>
      <c r="C1480" s="633"/>
      <c r="D1480" s="636"/>
      <c r="E1480" s="327"/>
      <c r="F1480" s="328"/>
    </row>
    <row r="1481" spans="1:6" ht="15" customHeight="1">
      <c r="A1481" s="631"/>
      <c r="B1481" s="635"/>
      <c r="C1481" s="633"/>
      <c r="D1481" s="636"/>
      <c r="E1481" s="327"/>
      <c r="F1481" s="328"/>
    </row>
    <row r="1482" spans="1:6" ht="15" customHeight="1">
      <c r="A1482" s="631"/>
      <c r="B1482" s="635"/>
      <c r="C1482" s="633"/>
      <c r="D1482" s="636"/>
      <c r="E1482" s="327"/>
      <c r="F1482" s="328"/>
    </row>
    <row r="1483" spans="1:6" ht="15" customHeight="1">
      <c r="A1483" s="631"/>
      <c r="B1483" s="635"/>
      <c r="C1483" s="633"/>
      <c r="D1483" s="636"/>
      <c r="E1483" s="327"/>
      <c r="F1483" s="328"/>
    </row>
    <row r="1484" spans="1:6" ht="15" customHeight="1">
      <c r="A1484" s="305"/>
      <c r="B1484" s="627"/>
      <c r="C1484" s="336"/>
      <c r="D1484" s="309"/>
      <c r="E1484" s="309"/>
      <c r="F1484" s="326"/>
    </row>
    <row r="1485" spans="1:6" ht="15" customHeight="1">
      <c r="A1485" s="303"/>
      <c r="B1485" s="310" t="s">
        <v>17</v>
      </c>
      <c r="C1485" s="324"/>
      <c r="D1485" s="304"/>
      <c r="E1485" s="628" t="s">
        <v>35</v>
      </c>
      <c r="F1485" s="629"/>
    </row>
    <row r="1486" spans="1:6" ht="15" customHeight="1">
      <c r="A1486" s="300"/>
      <c r="B1486" s="430"/>
      <c r="C1486" s="295"/>
      <c r="D1486" s="302"/>
      <c r="E1486" s="302"/>
      <c r="F1486" s="349"/>
    </row>
    <row r="1487" spans="1:6" ht="15" customHeight="1" thickBot="1">
      <c r="A1487" s="425" t="s">
        <v>1085</v>
      </c>
      <c r="B1487" s="311" t="s">
        <v>1538</v>
      </c>
      <c r="C1487" s="389">
        <f>+C1428+0.01</f>
        <v>6.2499999999999964</v>
      </c>
      <c r="D1487" s="398"/>
      <c r="E1487" s="341"/>
      <c r="F1487" s="342"/>
    </row>
    <row r="1488" spans="1:6" ht="15" customHeight="1">
      <c r="A1488" s="312"/>
      <c r="B1488" s="313"/>
      <c r="C1488" s="320"/>
      <c r="D1488" s="313"/>
      <c r="E1488" s="414"/>
      <c r="F1488" s="321"/>
    </row>
    <row r="1489" spans="1:6" ht="15" customHeight="1">
      <c r="A1489" s="300"/>
      <c r="B1489" s="301"/>
      <c r="C1489" s="295"/>
      <c r="D1489" s="302"/>
      <c r="E1489" s="630" t="s">
        <v>1506</v>
      </c>
      <c r="F1489" s="323"/>
    </row>
    <row r="1490" spans="1:6" ht="15" customHeight="1">
      <c r="A1490" s="303"/>
      <c r="B1490" s="304"/>
      <c r="C1490" s="324"/>
      <c r="D1490" s="304"/>
      <c r="E1490" s="417"/>
      <c r="F1490" s="629"/>
    </row>
    <row r="1491" spans="1:6" ht="15" customHeight="1">
      <c r="A1491" s="631"/>
      <c r="B1491" s="635"/>
      <c r="C1491" s="633"/>
      <c r="D1491" s="636"/>
      <c r="E1491" s="327"/>
      <c r="F1491" s="328"/>
    </row>
    <row r="1492" spans="1:6" ht="15" customHeight="1">
      <c r="A1492" s="631"/>
      <c r="B1492" s="632" t="s">
        <v>1547</v>
      </c>
      <c r="C1492" s="633"/>
      <c r="D1492" s="636"/>
      <c r="E1492" s="327"/>
      <c r="F1492" s="328"/>
    </row>
    <row r="1493" spans="1:6" ht="15" customHeight="1">
      <c r="A1493" s="631"/>
      <c r="B1493" s="635"/>
      <c r="C1493" s="633"/>
      <c r="D1493" s="636"/>
      <c r="E1493" s="327"/>
      <c r="F1493" s="328"/>
    </row>
    <row r="1494" spans="1:6" ht="15" customHeight="1">
      <c r="A1494" s="631" t="s">
        <v>2</v>
      </c>
      <c r="B1494" s="635" t="s">
        <v>1568</v>
      </c>
      <c r="C1494" s="633"/>
      <c r="D1494" s="636"/>
      <c r="E1494" s="327"/>
      <c r="F1494" s="328"/>
    </row>
    <row r="1495" spans="1:6" ht="15" customHeight="1">
      <c r="A1495" s="631"/>
      <c r="B1495" s="635" t="s">
        <v>1569</v>
      </c>
      <c r="C1495" s="633">
        <v>6</v>
      </c>
      <c r="D1495" s="636" t="s">
        <v>32</v>
      </c>
      <c r="E1495" s="637"/>
      <c r="F1495" s="328"/>
    </row>
    <row r="1496" spans="1:6" ht="15" customHeight="1">
      <c r="A1496" s="639"/>
      <c r="B1496" s="640"/>
      <c r="C1496" s="641"/>
      <c r="D1496" s="642"/>
      <c r="E1496" s="327"/>
      <c r="F1496" s="328"/>
    </row>
    <row r="1497" spans="1:6" ht="15" customHeight="1">
      <c r="A1497" s="631" t="s">
        <v>6</v>
      </c>
      <c r="B1497" s="635" t="s">
        <v>1570</v>
      </c>
      <c r="C1497" s="633"/>
      <c r="D1497" s="636"/>
      <c r="E1497" s="327"/>
      <c r="F1497" s="328"/>
    </row>
    <row r="1498" spans="1:6" ht="15" customHeight="1">
      <c r="A1498" s="631"/>
      <c r="B1498" s="635" t="s">
        <v>1569</v>
      </c>
      <c r="C1498" s="633">
        <v>6</v>
      </c>
      <c r="D1498" s="636" t="s">
        <v>32</v>
      </c>
      <c r="E1498" s="637"/>
      <c r="F1498" s="328"/>
    </row>
    <row r="1499" spans="1:6" ht="15" customHeight="1">
      <c r="A1499" s="631"/>
      <c r="B1499" s="635"/>
      <c r="C1499" s="633"/>
      <c r="D1499" s="636"/>
      <c r="E1499" s="327"/>
      <c r="F1499" s="328"/>
    </row>
    <row r="1500" spans="1:6" ht="15" customHeight="1">
      <c r="A1500" s="631" t="s">
        <v>7</v>
      </c>
      <c r="B1500" s="635" t="s">
        <v>1571</v>
      </c>
      <c r="C1500" s="633">
        <v>152</v>
      </c>
      <c r="D1500" s="636" t="s">
        <v>97</v>
      </c>
      <c r="E1500" s="637"/>
      <c r="F1500" s="328"/>
    </row>
    <row r="1501" spans="1:6" ht="15" customHeight="1">
      <c r="A1501" s="631"/>
      <c r="B1501" s="635" t="s">
        <v>1254</v>
      </c>
      <c r="C1501" s="633"/>
      <c r="D1501" s="636"/>
      <c r="E1501" s="327"/>
      <c r="F1501" s="328"/>
    </row>
    <row r="1502" spans="1:6" ht="15" customHeight="1">
      <c r="A1502" s="631"/>
      <c r="B1502" s="635"/>
      <c r="C1502" s="633"/>
      <c r="D1502" s="636"/>
      <c r="E1502" s="327"/>
      <c r="F1502" s="328"/>
    </row>
    <row r="1503" spans="1:6" ht="15" customHeight="1">
      <c r="A1503" s="631" t="s">
        <v>8</v>
      </c>
      <c r="B1503" s="635" t="s">
        <v>1572</v>
      </c>
      <c r="C1503" s="633"/>
      <c r="D1503" s="636"/>
      <c r="E1503" s="327"/>
      <c r="F1503" s="328"/>
    </row>
    <row r="1504" spans="1:6" ht="15" customHeight="1">
      <c r="A1504" s="631"/>
      <c r="B1504" s="635" t="s">
        <v>1573</v>
      </c>
      <c r="C1504" s="633">
        <v>50</v>
      </c>
      <c r="D1504" s="636" t="s">
        <v>15</v>
      </c>
      <c r="E1504" s="637"/>
      <c r="F1504" s="328"/>
    </row>
    <row r="1505" spans="1:6" ht="15" customHeight="1">
      <c r="A1505" s="308"/>
      <c r="B1505" s="306"/>
      <c r="C1505" s="296"/>
      <c r="D1505" s="295"/>
      <c r="E1505" s="327"/>
      <c r="F1505" s="328"/>
    </row>
    <row r="1506" spans="1:6" ht="15" customHeight="1">
      <c r="A1506" s="631" t="s">
        <v>10</v>
      </c>
      <c r="B1506" s="638" t="s">
        <v>1574</v>
      </c>
      <c r="C1506" s="633"/>
      <c r="D1506" s="295"/>
      <c r="E1506" s="327"/>
      <c r="F1506" s="328"/>
    </row>
    <row r="1507" spans="1:6" ht="15" customHeight="1">
      <c r="A1507" s="631"/>
      <c r="B1507" s="638" t="s">
        <v>1575</v>
      </c>
      <c r="C1507" s="633">
        <v>156</v>
      </c>
      <c r="D1507" s="636" t="s">
        <v>15</v>
      </c>
      <c r="E1507" s="637"/>
      <c r="F1507" s="328"/>
    </row>
    <row r="1508" spans="1:6" ht="15" customHeight="1">
      <c r="A1508" s="643"/>
      <c r="B1508" s="638"/>
      <c r="C1508" s="643"/>
      <c r="D1508" s="643"/>
      <c r="E1508" s="637"/>
      <c r="F1508" s="328"/>
    </row>
    <row r="1509" spans="1:6" ht="15" customHeight="1">
      <c r="A1509" s="643" t="s">
        <v>14</v>
      </c>
      <c r="B1509" s="638" t="s">
        <v>1576</v>
      </c>
      <c r="C1509" s="643"/>
      <c r="D1509" s="643"/>
      <c r="E1509" s="637"/>
      <c r="F1509" s="328"/>
    </row>
    <row r="1510" spans="1:6" ht="15" customHeight="1">
      <c r="A1510" s="643"/>
      <c r="B1510" s="638" t="s">
        <v>1575</v>
      </c>
      <c r="C1510" s="633">
        <v>28</v>
      </c>
      <c r="D1510" s="636" t="s">
        <v>15</v>
      </c>
      <c r="E1510" s="637"/>
      <c r="F1510" s="328"/>
    </row>
    <row r="1511" spans="1:6" ht="15" customHeight="1">
      <c r="A1511" s="643"/>
      <c r="B1511" s="638"/>
      <c r="C1511" s="633"/>
      <c r="D1511" s="636"/>
      <c r="E1511" s="637"/>
      <c r="F1511" s="328"/>
    </row>
    <row r="1512" spans="1:6" ht="15" customHeight="1">
      <c r="A1512" s="354" t="s">
        <v>16</v>
      </c>
      <c r="B1512" s="638" t="s">
        <v>1577</v>
      </c>
      <c r="C1512" s="295"/>
      <c r="D1512" s="295"/>
      <c r="E1512" s="327"/>
      <c r="F1512" s="328"/>
    </row>
    <row r="1513" spans="1:6" ht="15" customHeight="1">
      <c r="A1513" s="354"/>
      <c r="B1513" s="638" t="s">
        <v>1578</v>
      </c>
      <c r="C1513" s="633">
        <v>212</v>
      </c>
      <c r="D1513" s="636" t="s">
        <v>15</v>
      </c>
      <c r="E1513" s="637"/>
      <c r="F1513" s="328"/>
    </row>
    <row r="1514" spans="1:6" ht="15" customHeight="1">
      <c r="A1514" s="354"/>
      <c r="B1514" s="306"/>
      <c r="C1514" s="295"/>
      <c r="D1514" s="295"/>
      <c r="E1514" s="327"/>
      <c r="F1514" s="328"/>
    </row>
    <row r="1515" spans="1:6" ht="15" customHeight="1">
      <c r="A1515" s="631" t="s">
        <v>24</v>
      </c>
      <c r="B1515" s="638" t="s">
        <v>1579</v>
      </c>
      <c r="C1515" s="633"/>
      <c r="D1515" s="295"/>
      <c r="E1515" s="327"/>
      <c r="F1515" s="328"/>
    </row>
    <row r="1516" spans="1:6" ht="15" customHeight="1">
      <c r="A1516" s="631"/>
      <c r="B1516" s="638" t="s">
        <v>1580</v>
      </c>
      <c r="C1516" s="633">
        <v>6</v>
      </c>
      <c r="D1516" s="636" t="s">
        <v>32</v>
      </c>
      <c r="E1516" s="637"/>
      <c r="F1516" s="328"/>
    </row>
    <row r="1517" spans="1:6" ht="15" customHeight="1">
      <c r="A1517" s="631"/>
      <c r="B1517" s="635"/>
      <c r="C1517" s="633"/>
      <c r="D1517" s="636"/>
      <c r="E1517" s="327"/>
      <c r="F1517" s="328"/>
    </row>
    <row r="1518" spans="1:6" ht="15" customHeight="1">
      <c r="A1518" s="631" t="s">
        <v>31</v>
      </c>
      <c r="B1518" s="635" t="s">
        <v>1581</v>
      </c>
      <c r="C1518" s="633"/>
      <c r="D1518" s="636"/>
      <c r="E1518" s="327"/>
      <c r="F1518" s="328"/>
    </row>
    <row r="1519" spans="1:6" ht="15" customHeight="1">
      <c r="A1519" s="631"/>
      <c r="B1519" s="635" t="s">
        <v>1582</v>
      </c>
      <c r="C1519" s="633"/>
      <c r="D1519" s="636"/>
      <c r="E1519" s="327"/>
      <c r="F1519" s="328"/>
    </row>
    <row r="1520" spans="1:6" ht="15" customHeight="1">
      <c r="A1520" s="631"/>
      <c r="B1520" s="635" t="s">
        <v>1583</v>
      </c>
      <c r="C1520" s="633"/>
      <c r="D1520" s="636"/>
      <c r="E1520" s="327"/>
      <c r="F1520" s="328"/>
    </row>
    <row r="1521" spans="1:6" ht="15" customHeight="1">
      <c r="A1521" s="631"/>
      <c r="B1521" s="635" t="s">
        <v>1584</v>
      </c>
      <c r="C1521" s="633">
        <v>6</v>
      </c>
      <c r="D1521" s="636" t="s">
        <v>32</v>
      </c>
      <c r="E1521" s="637"/>
      <c r="F1521" s="328"/>
    </row>
    <row r="1522" spans="1:6" ht="15" customHeight="1">
      <c r="A1522" s="631"/>
      <c r="B1522" s="635"/>
      <c r="C1522" s="633"/>
      <c r="D1522" s="636"/>
      <c r="E1522" s="327"/>
      <c r="F1522" s="328"/>
    </row>
    <row r="1523" spans="1:6" ht="15" customHeight="1">
      <c r="A1523" s="631" t="s">
        <v>34</v>
      </c>
      <c r="B1523" s="635" t="s">
        <v>1585</v>
      </c>
      <c r="C1523" s="633"/>
      <c r="D1523" s="636"/>
      <c r="E1523" s="327"/>
      <c r="F1523" s="328"/>
    </row>
    <row r="1524" spans="1:6" ht="15" customHeight="1">
      <c r="A1524" s="631"/>
      <c r="B1524" s="635" t="s">
        <v>1586</v>
      </c>
      <c r="C1524" s="633">
        <v>6</v>
      </c>
      <c r="D1524" s="636" t="s">
        <v>32</v>
      </c>
      <c r="E1524" s="637"/>
      <c r="F1524" s="328"/>
    </row>
    <row r="1525" spans="1:6" ht="15" customHeight="1">
      <c r="A1525" s="631"/>
      <c r="B1525" s="638"/>
      <c r="C1525" s="633"/>
      <c r="D1525" s="636"/>
      <c r="E1525" s="327"/>
      <c r="F1525" s="328"/>
    </row>
    <row r="1526" spans="1:6" ht="15" customHeight="1">
      <c r="A1526" s="631"/>
      <c r="B1526" s="644" t="s">
        <v>1587</v>
      </c>
      <c r="C1526" s="633"/>
      <c r="D1526" s="636"/>
      <c r="E1526" s="327"/>
      <c r="F1526" s="328"/>
    </row>
    <row r="1527" spans="1:6" ht="15" customHeight="1">
      <c r="A1527" s="631"/>
      <c r="B1527" s="644"/>
      <c r="C1527" s="633"/>
      <c r="D1527" s="636"/>
      <c r="E1527" s="327"/>
      <c r="F1527" s="328"/>
    </row>
    <row r="1528" spans="1:6" ht="15" customHeight="1">
      <c r="A1528" s="631" t="s">
        <v>35</v>
      </c>
      <c r="B1528" s="638" t="s">
        <v>1588</v>
      </c>
      <c r="C1528" s="633"/>
      <c r="D1528" s="636"/>
      <c r="E1528" s="327"/>
      <c r="F1528" s="328"/>
    </row>
    <row r="1529" spans="1:6" ht="15" customHeight="1">
      <c r="A1529" s="631"/>
      <c r="B1529" s="638" t="s">
        <v>1589</v>
      </c>
      <c r="C1529" s="633">
        <v>20</v>
      </c>
      <c r="D1529" s="636" t="s">
        <v>5</v>
      </c>
      <c r="E1529" s="637"/>
      <c r="F1529" s="328"/>
    </row>
    <row r="1530" spans="1:6" ht="15" customHeight="1">
      <c r="A1530" s="631"/>
      <c r="B1530" s="638"/>
      <c r="C1530" s="633"/>
      <c r="D1530" s="636"/>
      <c r="E1530" s="327"/>
      <c r="F1530" s="328"/>
    </row>
    <row r="1531" spans="1:6" ht="15" customHeight="1">
      <c r="A1531" s="631" t="s">
        <v>37</v>
      </c>
      <c r="B1531" s="638" t="s">
        <v>1550</v>
      </c>
      <c r="C1531" s="633">
        <v>26</v>
      </c>
      <c r="D1531" s="636" t="s">
        <v>5</v>
      </c>
      <c r="E1531" s="637"/>
      <c r="F1531" s="328"/>
    </row>
    <row r="1532" spans="1:6" ht="15" customHeight="1">
      <c r="A1532" s="631"/>
      <c r="B1532" s="638"/>
      <c r="C1532" s="633"/>
      <c r="D1532" s="636"/>
      <c r="E1532" s="327"/>
      <c r="F1532" s="328"/>
    </row>
    <row r="1533" spans="1:6" ht="15" customHeight="1">
      <c r="A1533" s="631" t="s">
        <v>38</v>
      </c>
      <c r="B1533" s="638" t="s">
        <v>1590</v>
      </c>
      <c r="C1533" s="633"/>
      <c r="D1533" s="636"/>
      <c r="E1533" s="333"/>
      <c r="F1533" s="335"/>
    </row>
    <row r="1534" spans="1:6" ht="15" customHeight="1">
      <c r="A1534" s="631"/>
      <c r="B1534" s="638" t="s">
        <v>1591</v>
      </c>
      <c r="C1534" s="633">
        <v>10</v>
      </c>
      <c r="D1534" s="636" t="s">
        <v>5</v>
      </c>
      <c r="E1534" s="637"/>
      <c r="F1534" s="335"/>
    </row>
    <row r="1535" spans="1:6" ht="15" customHeight="1">
      <c r="A1535" s="631"/>
      <c r="B1535" s="638"/>
      <c r="C1535" s="633"/>
      <c r="D1535" s="636"/>
      <c r="E1535" s="333"/>
      <c r="F1535" s="335"/>
    </row>
    <row r="1536" spans="1:6" ht="15" customHeight="1">
      <c r="A1536" s="631" t="s">
        <v>39</v>
      </c>
      <c r="B1536" s="638" t="s">
        <v>1592</v>
      </c>
      <c r="C1536" s="633">
        <v>36</v>
      </c>
      <c r="D1536" s="636" t="s">
        <v>5</v>
      </c>
      <c r="E1536" s="637"/>
      <c r="F1536" s="335"/>
    </row>
    <row r="1537" spans="1:6" ht="15" customHeight="1">
      <c r="A1537" s="631"/>
      <c r="B1537" s="638"/>
      <c r="C1537" s="633"/>
      <c r="D1537" s="636"/>
      <c r="E1537" s="333"/>
      <c r="F1537" s="335"/>
    </row>
    <row r="1538" spans="1:6" ht="15" customHeight="1">
      <c r="A1538" s="631" t="s">
        <v>96</v>
      </c>
      <c r="B1538" s="638" t="s">
        <v>1593</v>
      </c>
      <c r="C1538" s="633">
        <v>26</v>
      </c>
      <c r="D1538" s="636" t="s">
        <v>5</v>
      </c>
      <c r="E1538" s="637"/>
      <c r="F1538" s="335"/>
    </row>
    <row r="1539" spans="1:6" ht="15" customHeight="1">
      <c r="A1539" s="631"/>
      <c r="B1539" s="638"/>
      <c r="C1539" s="633"/>
      <c r="D1539" s="636"/>
      <c r="E1539" s="327"/>
      <c r="F1539" s="328"/>
    </row>
    <row r="1540" spans="1:6" ht="15" customHeight="1">
      <c r="A1540" s="631"/>
      <c r="B1540" s="638"/>
      <c r="C1540" s="633"/>
      <c r="D1540" s="636"/>
      <c r="E1540" s="327"/>
      <c r="F1540" s="328"/>
    </row>
    <row r="1541" spans="1:6" ht="15" customHeight="1">
      <c r="A1541" s="631"/>
      <c r="B1541" s="638"/>
      <c r="C1541" s="633"/>
      <c r="D1541" s="636"/>
      <c r="E1541" s="327"/>
      <c r="F1541" s="328"/>
    </row>
    <row r="1542" spans="1:6" ht="15" customHeight="1">
      <c r="A1542" s="631"/>
      <c r="B1542" s="638"/>
      <c r="C1542" s="633"/>
      <c r="D1542" s="636"/>
      <c r="E1542" s="327"/>
      <c r="F1542" s="328"/>
    </row>
    <row r="1543" spans="1:6" ht="15" customHeight="1">
      <c r="A1543" s="305"/>
      <c r="B1543" s="627"/>
      <c r="C1543" s="336"/>
      <c r="D1543" s="309"/>
      <c r="E1543" s="309"/>
      <c r="F1543" s="326"/>
    </row>
    <row r="1544" spans="1:6" ht="15" customHeight="1">
      <c r="A1544" s="303"/>
      <c r="B1544" s="310" t="s">
        <v>17</v>
      </c>
      <c r="C1544" s="324"/>
      <c r="D1544" s="304"/>
      <c r="E1544" s="628" t="s">
        <v>35</v>
      </c>
      <c r="F1544" s="629"/>
    </row>
    <row r="1545" spans="1:6" ht="15" customHeight="1">
      <c r="A1545" s="300"/>
      <c r="B1545" s="430"/>
      <c r="C1545" s="295"/>
      <c r="D1545" s="302"/>
      <c r="E1545" s="302"/>
      <c r="F1545" s="349"/>
    </row>
    <row r="1546" spans="1:6" ht="15" customHeight="1" thickBot="1">
      <c r="A1546" s="425" t="s">
        <v>1085</v>
      </c>
      <c r="B1546" s="311" t="s">
        <v>1538</v>
      </c>
      <c r="C1546" s="389">
        <f>+C1487+0.01</f>
        <v>6.2599999999999962</v>
      </c>
      <c r="D1546" s="398"/>
      <c r="E1546" s="341"/>
      <c r="F1546" s="342"/>
    </row>
    <row r="1547" spans="1:6" ht="15" customHeight="1">
      <c r="A1547" s="312"/>
      <c r="B1547" s="313"/>
      <c r="C1547" s="320"/>
      <c r="D1547" s="313"/>
      <c r="E1547" s="414"/>
      <c r="F1547" s="321"/>
    </row>
    <row r="1548" spans="1:6" ht="15" customHeight="1">
      <c r="A1548" s="300"/>
      <c r="B1548" s="301"/>
      <c r="C1548" s="295"/>
      <c r="D1548" s="302"/>
      <c r="E1548" s="630" t="s">
        <v>1506</v>
      </c>
      <c r="F1548" s="323"/>
    </row>
    <row r="1549" spans="1:6" ht="15" customHeight="1">
      <c r="A1549" s="303"/>
      <c r="B1549" s="304"/>
      <c r="C1549" s="324"/>
      <c r="D1549" s="304"/>
      <c r="E1549" s="417"/>
      <c r="F1549" s="629"/>
    </row>
    <row r="1550" spans="1:6" ht="15" customHeight="1">
      <c r="A1550" s="631"/>
      <c r="B1550" s="635"/>
      <c r="C1550" s="633"/>
      <c r="D1550" s="636"/>
      <c r="E1550" s="327"/>
      <c r="F1550" s="328"/>
    </row>
    <row r="1551" spans="1:6" ht="15" customHeight="1">
      <c r="A1551" s="631"/>
      <c r="B1551" s="644" t="s">
        <v>1587</v>
      </c>
      <c r="C1551" s="633"/>
      <c r="D1551" s="636"/>
      <c r="E1551" s="327"/>
      <c r="F1551" s="328"/>
    </row>
    <row r="1552" spans="1:6" ht="15" customHeight="1">
      <c r="A1552" s="631"/>
      <c r="B1552" s="638"/>
      <c r="C1552" s="633"/>
      <c r="D1552" s="636"/>
      <c r="E1552" s="327"/>
      <c r="F1552" s="328"/>
    </row>
    <row r="1553" spans="1:6" ht="15" customHeight="1">
      <c r="A1553" s="631" t="s">
        <v>2</v>
      </c>
      <c r="B1553" s="638" t="s">
        <v>1594</v>
      </c>
      <c r="C1553" s="633">
        <v>6</v>
      </c>
      <c r="D1553" s="636" t="s">
        <v>5</v>
      </c>
      <c r="E1553" s="637"/>
      <c r="F1553" s="328"/>
    </row>
    <row r="1554" spans="1:6" ht="15" customHeight="1">
      <c r="A1554" s="631"/>
      <c r="B1554" s="638"/>
      <c r="C1554" s="633"/>
      <c r="D1554" s="636"/>
      <c r="E1554" s="327"/>
      <c r="F1554" s="328"/>
    </row>
    <row r="1555" spans="1:6" ht="15" customHeight="1">
      <c r="A1555" s="631" t="s">
        <v>6</v>
      </c>
      <c r="B1555" s="638" t="s">
        <v>1595</v>
      </c>
      <c r="C1555" s="633"/>
      <c r="D1555" s="636"/>
      <c r="E1555" s="327"/>
      <c r="F1555" s="328"/>
    </row>
    <row r="1556" spans="1:6" ht="15" customHeight="1">
      <c r="A1556" s="631"/>
      <c r="B1556" s="638" t="s">
        <v>1596</v>
      </c>
      <c r="C1556" s="633">
        <v>10</v>
      </c>
      <c r="D1556" s="636" t="s">
        <v>15</v>
      </c>
      <c r="E1556" s="637"/>
      <c r="F1556" s="328"/>
    </row>
    <row r="1557" spans="1:6" ht="15" customHeight="1">
      <c r="A1557" s="639"/>
      <c r="B1557" s="645"/>
      <c r="C1557" s="646"/>
      <c r="D1557" s="642"/>
      <c r="E1557" s="327"/>
      <c r="F1557" s="328"/>
    </row>
    <row r="1558" spans="1:6" ht="15" customHeight="1">
      <c r="A1558" s="631" t="s">
        <v>7</v>
      </c>
      <c r="B1558" s="638" t="s">
        <v>1564</v>
      </c>
      <c r="C1558" s="633"/>
      <c r="D1558" s="636"/>
      <c r="E1558" s="327"/>
      <c r="F1558" s="328"/>
    </row>
    <row r="1559" spans="1:6" ht="15" customHeight="1">
      <c r="A1559" s="631"/>
      <c r="B1559" s="638" t="s">
        <v>1565</v>
      </c>
      <c r="C1559" s="633">
        <v>10</v>
      </c>
      <c r="D1559" s="636" t="s">
        <v>15</v>
      </c>
      <c r="E1559" s="637"/>
      <c r="F1559" s="328"/>
    </row>
    <row r="1560" spans="1:6" ht="15" customHeight="1">
      <c r="A1560" s="631"/>
      <c r="B1560" s="638"/>
      <c r="C1560" s="633"/>
      <c r="D1560" s="636"/>
      <c r="E1560" s="327"/>
      <c r="F1560" s="328"/>
    </row>
    <row r="1561" spans="1:6" ht="15" customHeight="1">
      <c r="A1561" s="631" t="s">
        <v>8</v>
      </c>
      <c r="B1561" s="638" t="s">
        <v>1597</v>
      </c>
      <c r="C1561" s="633">
        <v>12</v>
      </c>
      <c r="D1561" s="636" t="s">
        <v>25</v>
      </c>
      <c r="E1561" s="637"/>
      <c r="F1561" s="328"/>
    </row>
    <row r="1562" spans="1:6" ht="15" customHeight="1">
      <c r="A1562" s="639"/>
      <c r="B1562" s="645"/>
      <c r="C1562" s="646"/>
      <c r="D1562" s="642"/>
      <c r="E1562" s="327"/>
      <c r="F1562" s="328"/>
    </row>
    <row r="1563" spans="1:6" ht="15" customHeight="1">
      <c r="A1563" s="631" t="s">
        <v>10</v>
      </c>
      <c r="B1563" s="638" t="s">
        <v>1598</v>
      </c>
      <c r="C1563" s="633"/>
      <c r="D1563" s="636"/>
      <c r="E1563" s="327"/>
      <c r="F1563" s="328"/>
    </row>
    <row r="1564" spans="1:6" ht="15" customHeight="1">
      <c r="A1564" s="631"/>
      <c r="B1564" s="638" t="s">
        <v>1569</v>
      </c>
      <c r="C1564" s="633">
        <v>6</v>
      </c>
      <c r="D1564" s="636" t="s">
        <v>32</v>
      </c>
      <c r="E1564" s="637"/>
      <c r="F1564" s="328"/>
    </row>
    <row r="1565" spans="1:6" ht="15" customHeight="1">
      <c r="A1565" s="647"/>
      <c r="B1565" s="648"/>
      <c r="C1565" s="646"/>
      <c r="D1565" s="642"/>
      <c r="E1565" s="327"/>
      <c r="F1565" s="328"/>
    </row>
    <row r="1566" spans="1:6" ht="15" customHeight="1">
      <c r="A1566" s="631" t="s">
        <v>14</v>
      </c>
      <c r="B1566" s="638" t="s">
        <v>1572</v>
      </c>
      <c r="C1566" s="633"/>
      <c r="D1566" s="636"/>
      <c r="E1566" s="327"/>
      <c r="F1566" s="328"/>
    </row>
    <row r="1567" spans="1:6" ht="15" customHeight="1">
      <c r="A1567" s="631"/>
      <c r="B1567" s="638" t="s">
        <v>1599</v>
      </c>
      <c r="C1567" s="633">
        <v>10</v>
      </c>
      <c r="D1567" s="636" t="s">
        <v>15</v>
      </c>
      <c r="E1567" s="637"/>
      <c r="F1567" s="328"/>
    </row>
    <row r="1568" spans="1:6" ht="15" customHeight="1">
      <c r="A1568" s="308"/>
      <c r="B1568" s="306"/>
      <c r="C1568" s="296"/>
      <c r="D1568" s="295"/>
      <c r="E1568" s="327"/>
      <c r="F1568" s="328"/>
    </row>
    <row r="1569" spans="1:6" ht="15" customHeight="1">
      <c r="A1569" s="631" t="s">
        <v>16</v>
      </c>
      <c r="B1569" s="638" t="s">
        <v>1600</v>
      </c>
      <c r="C1569" s="633"/>
      <c r="D1569" s="295"/>
      <c r="E1569" s="327"/>
      <c r="F1569" s="328"/>
    </row>
    <row r="1570" spans="1:6" ht="15" customHeight="1">
      <c r="A1570" s="631"/>
      <c r="B1570" s="638" t="s">
        <v>1601</v>
      </c>
      <c r="C1570" s="633"/>
      <c r="D1570" s="295"/>
      <c r="E1570" s="327"/>
      <c r="F1570" s="328"/>
    </row>
    <row r="1571" spans="1:6" ht="15" customHeight="1">
      <c r="A1571" s="631"/>
      <c r="B1571" s="638" t="s">
        <v>1602</v>
      </c>
      <c r="C1571" s="633">
        <v>10</v>
      </c>
      <c r="D1571" s="636" t="s">
        <v>15</v>
      </c>
      <c r="E1571" s="637"/>
      <c r="F1571" s="328"/>
    </row>
    <row r="1572" spans="1:6" ht="15" customHeight="1">
      <c r="A1572" s="631"/>
      <c r="B1572" s="638"/>
      <c r="C1572" s="633"/>
      <c r="D1572" s="636"/>
      <c r="E1572" s="637"/>
      <c r="F1572" s="328"/>
    </row>
    <row r="1573" spans="1:6" ht="15" customHeight="1">
      <c r="A1573" s="631" t="s">
        <v>24</v>
      </c>
      <c r="B1573" s="638" t="s">
        <v>1603</v>
      </c>
      <c r="C1573" s="633"/>
      <c r="D1573" s="636"/>
      <c r="E1573" s="327"/>
      <c r="F1573" s="328"/>
    </row>
    <row r="1574" spans="1:6" ht="15" customHeight="1">
      <c r="A1574" s="631"/>
      <c r="B1574" s="638" t="s">
        <v>1604</v>
      </c>
      <c r="C1574" s="633">
        <v>6</v>
      </c>
      <c r="D1574" s="636" t="s">
        <v>15</v>
      </c>
      <c r="E1574" s="637"/>
      <c r="F1574" s="328"/>
    </row>
    <row r="1575" spans="1:6" ht="15" customHeight="1">
      <c r="A1575" s="354"/>
      <c r="B1575" s="306"/>
      <c r="C1575" s="295"/>
      <c r="D1575" s="295"/>
      <c r="E1575" s="327"/>
      <c r="F1575" s="328"/>
    </row>
    <row r="1576" spans="1:6" ht="15" customHeight="1">
      <c r="A1576" s="631" t="s">
        <v>31</v>
      </c>
      <c r="B1576" s="638" t="s">
        <v>1577</v>
      </c>
      <c r="C1576" s="633"/>
      <c r="D1576" s="295"/>
      <c r="E1576" s="327"/>
      <c r="F1576" s="328"/>
    </row>
    <row r="1577" spans="1:6" ht="15" customHeight="1">
      <c r="A1577" s="631"/>
      <c r="B1577" s="638" t="s">
        <v>1605</v>
      </c>
      <c r="C1577" s="633">
        <v>6</v>
      </c>
      <c r="D1577" s="636" t="s">
        <v>15</v>
      </c>
      <c r="E1577" s="637"/>
      <c r="F1577" s="328"/>
    </row>
    <row r="1578" spans="1:6" ht="15" customHeight="1">
      <c r="A1578" s="631"/>
      <c r="B1578" s="638"/>
      <c r="C1578" s="633"/>
      <c r="D1578" s="636"/>
      <c r="E1578" s="327"/>
      <c r="F1578" s="328"/>
    </row>
    <row r="1579" spans="1:6" ht="15" customHeight="1">
      <c r="A1579" s="631" t="s">
        <v>34</v>
      </c>
      <c r="B1579" s="638" t="s">
        <v>1606</v>
      </c>
      <c r="C1579" s="633"/>
      <c r="D1579" s="636"/>
      <c r="E1579" s="327"/>
      <c r="F1579" s="328"/>
    </row>
    <row r="1580" spans="1:6" ht="15" customHeight="1">
      <c r="A1580" s="631"/>
      <c r="B1580" s="638" t="s">
        <v>1580</v>
      </c>
      <c r="C1580" s="633">
        <v>8</v>
      </c>
      <c r="D1580" s="636" t="s">
        <v>32</v>
      </c>
      <c r="E1580" s="637"/>
      <c r="F1580" s="328"/>
    </row>
    <row r="1581" spans="1:6" ht="15" customHeight="1">
      <c r="A1581" s="631"/>
      <c r="B1581" s="638"/>
      <c r="C1581" s="633"/>
      <c r="D1581" s="636"/>
      <c r="E1581" s="327"/>
      <c r="F1581" s="328"/>
    </row>
    <row r="1582" spans="1:6" ht="15" customHeight="1">
      <c r="A1582" s="631" t="s">
        <v>35</v>
      </c>
      <c r="B1582" s="638" t="s">
        <v>1581</v>
      </c>
      <c r="C1582" s="633"/>
      <c r="D1582" s="636"/>
      <c r="E1582" s="327"/>
      <c r="F1582" s="328"/>
    </row>
    <row r="1583" spans="1:6" ht="15" customHeight="1">
      <c r="A1583" s="631"/>
      <c r="B1583" s="638" t="s">
        <v>1582</v>
      </c>
      <c r="C1583" s="633"/>
      <c r="D1583" s="636"/>
      <c r="E1583" s="327"/>
      <c r="F1583" s="335"/>
    </row>
    <row r="1584" spans="1:6" ht="15" customHeight="1">
      <c r="A1584" s="631"/>
      <c r="B1584" s="638" t="s">
        <v>1607</v>
      </c>
      <c r="C1584" s="633"/>
      <c r="D1584" s="636"/>
      <c r="E1584" s="327"/>
      <c r="F1584" s="328"/>
    </row>
    <row r="1585" spans="1:6" ht="15" customHeight="1">
      <c r="A1585" s="631"/>
      <c r="B1585" s="638" t="s">
        <v>1608</v>
      </c>
      <c r="C1585" s="633">
        <v>6</v>
      </c>
      <c r="D1585" s="636" t="s">
        <v>32</v>
      </c>
      <c r="E1585" s="637"/>
      <c r="F1585" s="328"/>
    </row>
    <row r="1586" spans="1:6" ht="15" customHeight="1">
      <c r="A1586" s="308"/>
      <c r="B1586" s="306"/>
      <c r="C1586" s="296"/>
      <c r="D1586" s="295"/>
      <c r="E1586" s="327"/>
      <c r="F1586" s="328"/>
    </row>
    <row r="1587" spans="1:6" ht="15" customHeight="1">
      <c r="A1587" s="631"/>
      <c r="B1587" s="649" t="s">
        <v>1609</v>
      </c>
      <c r="C1587" s="633"/>
      <c r="D1587" s="295"/>
      <c r="E1587" s="327"/>
      <c r="F1587" s="328"/>
    </row>
    <row r="1588" spans="1:6" ht="15" customHeight="1">
      <c r="A1588" s="631"/>
      <c r="B1588" s="649"/>
      <c r="C1588" s="633"/>
      <c r="D1588" s="295"/>
      <c r="E1588" s="327"/>
      <c r="F1588" s="328"/>
    </row>
    <row r="1589" spans="1:6" ht="15" customHeight="1">
      <c r="A1589" s="631" t="s">
        <v>37</v>
      </c>
      <c r="B1589" s="635" t="s">
        <v>1610</v>
      </c>
      <c r="C1589" s="633"/>
      <c r="D1589" s="295"/>
      <c r="E1589" s="327"/>
      <c r="F1589" s="328"/>
    </row>
    <row r="1590" spans="1:6" ht="15" customHeight="1">
      <c r="A1590" s="631"/>
      <c r="B1590" s="635" t="s">
        <v>1611</v>
      </c>
      <c r="C1590" s="633">
        <v>34</v>
      </c>
      <c r="D1590" s="636" t="s">
        <v>5</v>
      </c>
      <c r="E1590" s="637"/>
      <c r="F1590" s="328"/>
    </row>
    <row r="1591" spans="1:6" ht="15" customHeight="1">
      <c r="A1591" s="631"/>
      <c r="B1591" s="638"/>
      <c r="C1591" s="633"/>
      <c r="D1591" s="636"/>
      <c r="E1591" s="327"/>
      <c r="F1591" s="328"/>
    </row>
    <row r="1592" spans="1:6" ht="15" customHeight="1">
      <c r="A1592" s="631" t="s">
        <v>38</v>
      </c>
      <c r="B1592" s="638" t="s">
        <v>1550</v>
      </c>
      <c r="C1592" s="633">
        <v>40</v>
      </c>
      <c r="D1592" s="636" t="s">
        <v>5</v>
      </c>
      <c r="E1592" s="637"/>
      <c r="F1592" s="328"/>
    </row>
    <row r="1593" spans="1:6" ht="15" customHeight="1">
      <c r="A1593" s="631"/>
      <c r="B1593" s="650"/>
      <c r="C1593" s="633"/>
      <c r="D1593" s="636"/>
      <c r="E1593" s="327"/>
      <c r="F1593" s="328"/>
    </row>
    <row r="1594" spans="1:6" ht="15" customHeight="1">
      <c r="A1594" s="631" t="s">
        <v>39</v>
      </c>
      <c r="B1594" s="638" t="s">
        <v>1612</v>
      </c>
      <c r="C1594" s="633"/>
      <c r="D1594" s="636"/>
      <c r="E1594" s="327"/>
      <c r="F1594" s="328"/>
    </row>
    <row r="1595" spans="1:6" ht="15" customHeight="1">
      <c r="A1595" s="631"/>
      <c r="B1595" s="638" t="s">
        <v>1613</v>
      </c>
      <c r="C1595" s="633">
        <v>6</v>
      </c>
      <c r="D1595" s="636" t="s">
        <v>5</v>
      </c>
      <c r="E1595" s="637"/>
      <c r="F1595" s="328"/>
    </row>
    <row r="1596" spans="1:6" ht="15" customHeight="1">
      <c r="A1596" s="631"/>
      <c r="B1596" s="638"/>
      <c r="C1596" s="633"/>
      <c r="D1596" s="636"/>
      <c r="E1596" s="327"/>
      <c r="F1596" s="328"/>
    </row>
    <row r="1597" spans="1:6" ht="15" customHeight="1">
      <c r="A1597" s="631" t="s">
        <v>96</v>
      </c>
      <c r="B1597" s="638" t="s">
        <v>1592</v>
      </c>
      <c r="C1597" s="633">
        <v>64</v>
      </c>
      <c r="D1597" s="636" t="s">
        <v>5</v>
      </c>
      <c r="E1597" s="637"/>
      <c r="F1597" s="328"/>
    </row>
    <row r="1598" spans="1:6" ht="15" customHeight="1">
      <c r="A1598" s="631"/>
      <c r="B1598" s="638"/>
      <c r="C1598" s="633"/>
      <c r="D1598" s="636"/>
      <c r="E1598" s="327"/>
      <c r="F1598" s="328"/>
    </row>
    <row r="1599" spans="1:6" ht="15" customHeight="1">
      <c r="A1599" s="631" t="s">
        <v>109</v>
      </c>
      <c r="B1599" s="638" t="s">
        <v>1614</v>
      </c>
      <c r="C1599" s="633">
        <v>60</v>
      </c>
      <c r="D1599" s="636" t="s">
        <v>5</v>
      </c>
      <c r="E1599" s="637"/>
      <c r="F1599" s="328"/>
    </row>
    <row r="1600" spans="1:6" ht="15" customHeight="1">
      <c r="A1600" s="631"/>
      <c r="B1600" s="638"/>
      <c r="C1600" s="633"/>
      <c r="D1600" s="636"/>
      <c r="E1600" s="327"/>
      <c r="F1600" s="328"/>
    </row>
    <row r="1601" spans="1:6" ht="15" customHeight="1">
      <c r="A1601" s="631"/>
      <c r="B1601" s="638"/>
      <c r="C1601" s="633"/>
      <c r="D1601" s="636"/>
      <c r="E1601" s="327"/>
      <c r="F1601" s="328"/>
    </row>
    <row r="1602" spans="1:6" ht="15" customHeight="1">
      <c r="A1602" s="305"/>
      <c r="B1602" s="627"/>
      <c r="C1602" s="336"/>
      <c r="D1602" s="309"/>
      <c r="E1602" s="309"/>
      <c r="F1602" s="326"/>
    </row>
    <row r="1603" spans="1:6" ht="15" customHeight="1">
      <c r="A1603" s="303"/>
      <c r="B1603" s="310" t="s">
        <v>17</v>
      </c>
      <c r="C1603" s="324"/>
      <c r="D1603" s="304"/>
      <c r="E1603" s="628" t="s">
        <v>35</v>
      </c>
      <c r="F1603" s="629"/>
    </row>
    <row r="1604" spans="1:6" ht="15" customHeight="1">
      <c r="A1604" s="300"/>
      <c r="B1604" s="430"/>
      <c r="C1604" s="295"/>
      <c r="D1604" s="302"/>
      <c r="E1604" s="302"/>
      <c r="F1604" s="349"/>
    </row>
    <row r="1605" spans="1:6" ht="15" customHeight="1" thickBot="1">
      <c r="A1605" s="425" t="s">
        <v>1085</v>
      </c>
      <c r="B1605" s="311" t="s">
        <v>1538</v>
      </c>
      <c r="C1605" s="389">
        <f>+C1546+0.01</f>
        <v>6.269999999999996</v>
      </c>
      <c r="D1605" s="398"/>
      <c r="E1605" s="341"/>
      <c r="F1605" s="342"/>
    </row>
    <row r="1606" spans="1:6" ht="15" customHeight="1">
      <c r="A1606" s="312"/>
      <c r="B1606" s="313"/>
      <c r="C1606" s="320"/>
      <c r="D1606" s="313"/>
      <c r="E1606" s="414"/>
      <c r="F1606" s="321"/>
    </row>
    <row r="1607" spans="1:6" ht="15" customHeight="1">
      <c r="A1607" s="300"/>
      <c r="B1607" s="301"/>
      <c r="C1607" s="295"/>
      <c r="D1607" s="302"/>
      <c r="E1607" s="630" t="s">
        <v>1506</v>
      </c>
      <c r="F1607" s="323"/>
    </row>
    <row r="1608" spans="1:6" ht="15" customHeight="1">
      <c r="A1608" s="303"/>
      <c r="B1608" s="304"/>
      <c r="C1608" s="324"/>
      <c r="D1608" s="304"/>
      <c r="E1608" s="417"/>
      <c r="F1608" s="629"/>
    </row>
    <row r="1609" spans="1:6" ht="15" customHeight="1">
      <c r="A1609" s="631"/>
      <c r="B1609" s="638"/>
      <c r="C1609" s="633"/>
      <c r="D1609" s="636"/>
      <c r="E1609" s="327"/>
      <c r="F1609" s="328"/>
    </row>
    <row r="1610" spans="1:6" ht="15" customHeight="1">
      <c r="A1610" s="631"/>
      <c r="B1610" s="649" t="s">
        <v>1609</v>
      </c>
      <c r="C1610" s="633"/>
      <c r="D1610" s="636"/>
      <c r="E1610" s="327"/>
      <c r="F1610" s="328"/>
    </row>
    <row r="1611" spans="1:6" ht="15" customHeight="1">
      <c r="A1611" s="631"/>
      <c r="B1611" s="638"/>
      <c r="C1611" s="633"/>
      <c r="D1611" s="636"/>
      <c r="E1611" s="327"/>
      <c r="F1611" s="328"/>
    </row>
    <row r="1612" spans="1:6" ht="15" customHeight="1">
      <c r="A1612" s="631" t="s">
        <v>2</v>
      </c>
      <c r="B1612" s="638" t="s">
        <v>1615</v>
      </c>
      <c r="C1612" s="633"/>
      <c r="D1612" s="636"/>
      <c r="E1612" s="327"/>
      <c r="F1612" s="328"/>
    </row>
    <row r="1613" spans="1:6" ht="15" customHeight="1">
      <c r="A1613" s="631"/>
      <c r="B1613" s="638" t="s">
        <v>1616</v>
      </c>
      <c r="C1613" s="633">
        <v>6</v>
      </c>
      <c r="D1613" s="636" t="s">
        <v>5</v>
      </c>
      <c r="E1613" s="637"/>
      <c r="F1613" s="328"/>
    </row>
    <row r="1614" spans="1:6" ht="15" customHeight="1">
      <c r="A1614" s="631"/>
      <c r="B1614" s="651"/>
      <c r="C1614" s="633"/>
      <c r="D1614" s="636"/>
      <c r="E1614" s="327"/>
      <c r="F1614" s="328"/>
    </row>
    <row r="1615" spans="1:6" ht="15" customHeight="1">
      <c r="A1615" s="631" t="s">
        <v>6</v>
      </c>
      <c r="B1615" s="638" t="s">
        <v>1617</v>
      </c>
      <c r="C1615" s="633"/>
      <c r="D1615" s="636"/>
      <c r="E1615" s="327"/>
      <c r="F1615" s="328"/>
    </row>
    <row r="1616" spans="1:6" ht="15" customHeight="1">
      <c r="A1616" s="631"/>
      <c r="B1616" s="638" t="s">
        <v>1618</v>
      </c>
      <c r="C1616" s="633"/>
      <c r="D1616" s="636"/>
      <c r="E1616" s="327"/>
      <c r="F1616" s="328"/>
    </row>
    <row r="1617" spans="1:6" ht="15" customHeight="1">
      <c r="A1617" s="631"/>
      <c r="B1617" s="638" t="s">
        <v>1619</v>
      </c>
      <c r="C1617" s="633">
        <v>38</v>
      </c>
      <c r="D1617" s="636" t="s">
        <v>25</v>
      </c>
      <c r="E1617" s="637"/>
      <c r="F1617" s="328"/>
    </row>
    <row r="1618" spans="1:6" ht="15" customHeight="1">
      <c r="A1618" s="639"/>
      <c r="B1618" s="652"/>
      <c r="C1618" s="646"/>
      <c r="D1618" s="642"/>
      <c r="E1618" s="327"/>
      <c r="F1618" s="328"/>
    </row>
    <row r="1619" spans="1:6" ht="15" customHeight="1">
      <c r="A1619" s="631" t="s">
        <v>7</v>
      </c>
      <c r="B1619" s="638" t="s">
        <v>1620</v>
      </c>
      <c r="C1619" s="633">
        <v>24</v>
      </c>
      <c r="D1619" s="636" t="s">
        <v>15</v>
      </c>
      <c r="E1619" s="637"/>
      <c r="F1619" s="328"/>
    </row>
    <row r="1620" spans="1:6" ht="15" customHeight="1">
      <c r="A1620" s="639"/>
      <c r="B1620" s="653"/>
      <c r="C1620" s="646"/>
      <c r="D1620" s="295"/>
      <c r="E1620" s="327"/>
      <c r="F1620" s="328"/>
    </row>
    <row r="1621" spans="1:6" ht="15" customHeight="1">
      <c r="A1621" s="631" t="s">
        <v>1</v>
      </c>
      <c r="B1621" s="649" t="s">
        <v>1621</v>
      </c>
      <c r="C1621" s="633" t="s">
        <v>1</v>
      </c>
      <c r="D1621" s="295"/>
      <c r="E1621" s="327"/>
      <c r="F1621" s="328"/>
    </row>
    <row r="1622" spans="1:6" ht="15" customHeight="1">
      <c r="A1622" s="631"/>
      <c r="B1622" s="638"/>
      <c r="C1622" s="633"/>
      <c r="D1622" s="295"/>
      <c r="E1622" s="327"/>
      <c r="F1622" s="328"/>
    </row>
    <row r="1623" spans="1:6" ht="15" customHeight="1">
      <c r="A1623" s="631" t="s">
        <v>8</v>
      </c>
      <c r="B1623" s="638" t="s">
        <v>1622</v>
      </c>
      <c r="C1623" s="633" t="s">
        <v>21</v>
      </c>
      <c r="D1623" s="295"/>
      <c r="E1623" s="327"/>
      <c r="F1623" s="328"/>
    </row>
    <row r="1624" spans="1:6" ht="15" customHeight="1">
      <c r="A1624" s="631"/>
      <c r="B1624" s="638"/>
      <c r="C1624" s="633"/>
      <c r="D1624" s="295"/>
      <c r="E1624" s="327"/>
      <c r="F1624" s="328"/>
    </row>
    <row r="1625" spans="1:6" ht="15" customHeight="1">
      <c r="A1625" s="631"/>
      <c r="B1625" s="649" t="s">
        <v>1623</v>
      </c>
      <c r="C1625" s="633"/>
      <c r="D1625" s="295"/>
      <c r="E1625" s="327"/>
      <c r="F1625" s="328"/>
    </row>
    <row r="1626" spans="1:6" ht="15" customHeight="1">
      <c r="A1626" s="631"/>
      <c r="B1626" s="638"/>
      <c r="C1626" s="633"/>
      <c r="D1626" s="295"/>
      <c r="E1626" s="327"/>
      <c r="F1626" s="328"/>
    </row>
    <row r="1627" spans="1:6" ht="15" customHeight="1">
      <c r="A1627" s="631" t="s">
        <v>10</v>
      </c>
      <c r="B1627" s="638" t="s">
        <v>20</v>
      </c>
      <c r="C1627" s="633" t="s">
        <v>21</v>
      </c>
      <c r="D1627" s="295"/>
      <c r="E1627" s="327"/>
      <c r="F1627" s="328"/>
    </row>
    <row r="1628" spans="1:6" ht="15" customHeight="1">
      <c r="A1628" s="631"/>
      <c r="B1628" s="638"/>
      <c r="C1628" s="633"/>
      <c r="D1628" s="295"/>
      <c r="E1628" s="327"/>
      <c r="F1628" s="328"/>
    </row>
    <row r="1629" spans="1:6" ht="15" customHeight="1">
      <c r="A1629" s="631" t="s">
        <v>14</v>
      </c>
      <c r="B1629" s="638" t="s">
        <v>22</v>
      </c>
      <c r="C1629" s="633" t="s">
        <v>21</v>
      </c>
      <c r="D1629" s="295"/>
      <c r="E1629" s="327"/>
      <c r="F1629" s="328"/>
    </row>
    <row r="1630" spans="1:6" ht="15" customHeight="1">
      <c r="A1630" s="308"/>
      <c r="B1630" s="306"/>
      <c r="C1630" s="295"/>
      <c r="D1630" s="295"/>
      <c r="E1630" s="327"/>
      <c r="F1630" s="328"/>
    </row>
    <row r="1631" spans="1:6" ht="15" customHeight="1">
      <c r="A1631" s="300"/>
      <c r="B1631" s="306"/>
      <c r="C1631" s="295"/>
      <c r="D1631" s="295"/>
      <c r="E1631" s="327"/>
      <c r="F1631" s="328"/>
    </row>
    <row r="1632" spans="1:6" ht="15" customHeight="1">
      <c r="A1632" s="300"/>
      <c r="B1632" s="306"/>
      <c r="C1632" s="295"/>
      <c r="D1632" s="295"/>
      <c r="E1632" s="327"/>
      <c r="F1632" s="328"/>
    </row>
    <row r="1633" spans="1:6" ht="15" customHeight="1">
      <c r="A1633" s="300"/>
      <c r="B1633" s="306"/>
      <c r="C1633" s="295"/>
      <c r="D1633" s="295"/>
      <c r="E1633" s="327"/>
      <c r="F1633" s="328"/>
    </row>
    <row r="1634" spans="1:6" ht="15" customHeight="1">
      <c r="A1634" s="300"/>
      <c r="B1634" s="306"/>
      <c r="C1634" s="295"/>
      <c r="D1634" s="295"/>
      <c r="E1634" s="327"/>
      <c r="F1634" s="328"/>
    </row>
    <row r="1635" spans="1:6" ht="15" customHeight="1">
      <c r="A1635" s="300"/>
      <c r="B1635" s="306"/>
      <c r="C1635" s="295"/>
      <c r="D1635" s="295"/>
      <c r="E1635" s="327"/>
      <c r="F1635" s="328"/>
    </row>
    <row r="1636" spans="1:6" ht="15" customHeight="1">
      <c r="A1636" s="300"/>
      <c r="B1636" s="306"/>
      <c r="C1636" s="295"/>
      <c r="D1636" s="295"/>
      <c r="E1636" s="327"/>
      <c r="F1636" s="328"/>
    </row>
    <row r="1637" spans="1:6" ht="15" customHeight="1">
      <c r="A1637" s="300"/>
      <c r="B1637" s="306"/>
      <c r="C1637" s="295"/>
      <c r="D1637" s="295"/>
      <c r="E1637" s="327"/>
      <c r="F1637" s="328"/>
    </row>
    <row r="1638" spans="1:6" ht="15" customHeight="1">
      <c r="A1638" s="300"/>
      <c r="B1638" s="306"/>
      <c r="C1638" s="295"/>
      <c r="D1638" s="295"/>
      <c r="E1638" s="327"/>
      <c r="F1638" s="328"/>
    </row>
    <row r="1639" spans="1:6" ht="15" customHeight="1">
      <c r="A1639" s="300"/>
      <c r="B1639" s="306"/>
      <c r="C1639" s="295"/>
      <c r="D1639" s="295"/>
      <c r="E1639" s="327"/>
      <c r="F1639" s="328"/>
    </row>
    <row r="1640" spans="1:6" ht="15" customHeight="1">
      <c r="A1640" s="300"/>
      <c r="B1640" s="306"/>
      <c r="C1640" s="295"/>
      <c r="D1640" s="295"/>
      <c r="E1640" s="327"/>
      <c r="F1640" s="328"/>
    </row>
    <row r="1641" spans="1:6" ht="15" customHeight="1">
      <c r="A1641" s="300"/>
      <c r="B1641" s="306"/>
      <c r="C1641" s="295"/>
      <c r="D1641" s="295"/>
      <c r="E1641" s="327"/>
      <c r="F1641" s="328"/>
    </row>
    <row r="1642" spans="1:6" ht="15" customHeight="1">
      <c r="A1642" s="300"/>
      <c r="B1642" s="306"/>
      <c r="C1642" s="295"/>
      <c r="D1642" s="295"/>
      <c r="E1642" s="327"/>
      <c r="F1642" s="328"/>
    </row>
    <row r="1643" spans="1:6" ht="15" customHeight="1">
      <c r="A1643" s="300"/>
      <c r="B1643" s="306"/>
      <c r="C1643" s="295"/>
      <c r="D1643" s="295"/>
      <c r="E1643" s="327"/>
      <c r="F1643" s="328"/>
    </row>
    <row r="1644" spans="1:6" ht="15" customHeight="1">
      <c r="A1644" s="300"/>
      <c r="B1644" s="306"/>
      <c r="C1644" s="295"/>
      <c r="D1644" s="295"/>
      <c r="E1644" s="327"/>
      <c r="F1644" s="328"/>
    </row>
    <row r="1645" spans="1:6" ht="15" customHeight="1">
      <c r="A1645" s="300"/>
      <c r="B1645" s="306"/>
      <c r="C1645" s="295"/>
      <c r="D1645" s="295"/>
      <c r="E1645" s="327"/>
      <c r="F1645" s="328"/>
    </row>
    <row r="1646" spans="1:6" ht="15" customHeight="1">
      <c r="A1646" s="300"/>
      <c r="B1646" s="306"/>
      <c r="C1646" s="295"/>
      <c r="D1646" s="295"/>
      <c r="E1646" s="327"/>
      <c r="F1646" s="328"/>
    </row>
    <row r="1647" spans="1:6" ht="15" customHeight="1">
      <c r="A1647" s="300"/>
      <c r="B1647" s="306"/>
      <c r="C1647" s="295"/>
      <c r="D1647" s="295"/>
      <c r="E1647" s="327"/>
      <c r="F1647" s="328"/>
    </row>
    <row r="1648" spans="1:6" ht="15" customHeight="1">
      <c r="A1648" s="300"/>
      <c r="B1648" s="306"/>
      <c r="C1648" s="295"/>
      <c r="D1648" s="295"/>
      <c r="E1648" s="327"/>
      <c r="F1648" s="328"/>
    </row>
    <row r="1649" spans="1:6" ht="15" customHeight="1">
      <c r="A1649" s="300"/>
      <c r="B1649" s="306"/>
      <c r="C1649" s="295"/>
      <c r="D1649" s="295"/>
      <c r="E1649" s="327"/>
      <c r="F1649" s="328"/>
    </row>
    <row r="1650" spans="1:6" ht="15" customHeight="1">
      <c r="A1650" s="300"/>
      <c r="B1650" s="306"/>
      <c r="C1650" s="295"/>
      <c r="D1650" s="295"/>
      <c r="E1650" s="327"/>
      <c r="F1650" s="328"/>
    </row>
    <row r="1651" spans="1:6" ht="15" customHeight="1">
      <c r="A1651" s="300"/>
      <c r="B1651" s="306"/>
      <c r="C1651" s="295"/>
      <c r="D1651" s="295"/>
      <c r="E1651" s="327"/>
      <c r="F1651" s="328"/>
    </row>
    <row r="1652" spans="1:6" ht="15" customHeight="1">
      <c r="A1652" s="300"/>
      <c r="B1652" s="306"/>
      <c r="C1652" s="295"/>
      <c r="D1652" s="295"/>
      <c r="E1652" s="327"/>
      <c r="F1652" s="328"/>
    </row>
    <row r="1653" spans="1:6" ht="15" customHeight="1">
      <c r="A1653" s="300"/>
      <c r="B1653" s="306"/>
      <c r="C1653" s="295"/>
      <c r="D1653" s="295"/>
      <c r="E1653" s="327"/>
      <c r="F1653" s="328"/>
    </row>
    <row r="1654" spans="1:6" ht="15" customHeight="1">
      <c r="A1654" s="300"/>
      <c r="B1654" s="306"/>
      <c r="C1654" s="295"/>
      <c r="D1654" s="295"/>
      <c r="E1654" s="327"/>
      <c r="F1654" s="328"/>
    </row>
    <row r="1655" spans="1:6" ht="15" customHeight="1">
      <c r="A1655" s="300"/>
      <c r="B1655" s="306"/>
      <c r="C1655" s="295"/>
      <c r="D1655" s="295"/>
      <c r="E1655" s="327"/>
      <c r="F1655" s="328"/>
    </row>
    <row r="1656" spans="1:6" ht="15" customHeight="1">
      <c r="A1656" s="300"/>
      <c r="B1656" s="306"/>
      <c r="C1656" s="295"/>
      <c r="D1656" s="295"/>
      <c r="E1656" s="327"/>
      <c r="F1656" s="328"/>
    </row>
    <row r="1657" spans="1:6" ht="15" customHeight="1">
      <c r="A1657" s="300"/>
      <c r="B1657" s="306"/>
      <c r="C1657" s="295"/>
      <c r="D1657" s="295"/>
      <c r="E1657" s="327"/>
      <c r="F1657" s="328"/>
    </row>
    <row r="1658" spans="1:6" ht="15" customHeight="1">
      <c r="A1658" s="300"/>
      <c r="B1658" s="306"/>
      <c r="C1658" s="295"/>
      <c r="D1658" s="295"/>
      <c r="E1658" s="327"/>
      <c r="F1658" s="328"/>
    </row>
    <row r="1659" spans="1:6" ht="15" customHeight="1">
      <c r="A1659" s="300"/>
      <c r="B1659" s="306"/>
      <c r="C1659" s="295"/>
      <c r="D1659" s="295"/>
      <c r="E1659" s="327"/>
      <c r="F1659" s="328"/>
    </row>
    <row r="1660" spans="1:6" ht="15" customHeight="1">
      <c r="A1660" s="300"/>
      <c r="B1660" s="306"/>
      <c r="C1660" s="295"/>
      <c r="D1660" s="295"/>
      <c r="E1660" s="327"/>
      <c r="F1660" s="328"/>
    </row>
    <row r="1661" spans="1:6" ht="15" customHeight="1">
      <c r="A1661" s="305"/>
      <c r="B1661" s="309"/>
      <c r="C1661" s="336"/>
      <c r="D1661" s="336"/>
      <c r="E1661" s="337"/>
      <c r="F1661" s="326"/>
    </row>
    <row r="1662" spans="1:6" ht="15" customHeight="1">
      <c r="A1662" s="303"/>
      <c r="B1662" s="310" t="s">
        <v>17</v>
      </c>
      <c r="C1662" s="324"/>
      <c r="D1662" s="324"/>
      <c r="E1662" s="351" t="s">
        <v>35</v>
      </c>
      <c r="F1662" s="339"/>
    </row>
    <row r="1663" spans="1:6" ht="15" customHeight="1">
      <c r="A1663" s="300"/>
      <c r="B1663" s="302"/>
      <c r="C1663" s="295"/>
      <c r="D1663" s="295"/>
      <c r="E1663" s="352"/>
      <c r="F1663" s="349"/>
    </row>
    <row r="1664" spans="1:6" ht="15" customHeight="1" thickBot="1">
      <c r="A1664" s="425" t="s">
        <v>1624</v>
      </c>
      <c r="B1664" s="311" t="s">
        <v>1625</v>
      </c>
      <c r="C1664" s="389">
        <f>C1605+0.01</f>
        <v>6.2799999999999958</v>
      </c>
      <c r="D1664" s="340"/>
      <c r="E1664" s="341"/>
      <c r="F1664" s="342"/>
    </row>
    <row r="1665" spans="1:6" ht="15" customHeight="1">
      <c r="A1665" s="312"/>
      <c r="B1665" s="313"/>
      <c r="C1665" s="320"/>
      <c r="D1665" s="313"/>
      <c r="E1665" s="414"/>
      <c r="F1665" s="321"/>
    </row>
    <row r="1666" spans="1:6" ht="15" customHeight="1">
      <c r="A1666" s="300"/>
      <c r="B1666" s="301"/>
      <c r="C1666" s="295"/>
      <c r="D1666" s="302"/>
      <c r="E1666" s="630" t="s">
        <v>1506</v>
      </c>
      <c r="F1666" s="323"/>
    </row>
    <row r="1667" spans="1:6" ht="15" customHeight="1">
      <c r="A1667" s="303"/>
      <c r="B1667" s="304"/>
      <c r="C1667" s="324"/>
      <c r="D1667" s="304"/>
      <c r="E1667" s="417"/>
      <c r="F1667" s="629"/>
    </row>
    <row r="1668" spans="1:6" ht="15" customHeight="1">
      <c r="A1668" s="300"/>
      <c r="B1668" s="654"/>
      <c r="C1668" s="393"/>
      <c r="D1668" s="302"/>
      <c r="E1668" s="419"/>
      <c r="F1668" s="349"/>
    </row>
    <row r="1669" spans="1:6" ht="15" customHeight="1">
      <c r="A1669" s="300"/>
      <c r="B1669" s="370"/>
      <c r="C1669" s="296"/>
      <c r="D1669" s="302"/>
      <c r="E1669" s="306"/>
      <c r="F1669" s="349"/>
    </row>
    <row r="1670" spans="1:6" ht="15" customHeight="1">
      <c r="A1670" s="300"/>
      <c r="B1670" s="371"/>
      <c r="C1670" s="296"/>
      <c r="D1670" s="302"/>
      <c r="E1670" s="306"/>
      <c r="F1670" s="349"/>
    </row>
    <row r="1671" spans="1:6" ht="15" customHeight="1">
      <c r="A1671" s="300"/>
      <c r="B1671" s="371"/>
      <c r="C1671" s="296"/>
      <c r="D1671" s="302"/>
      <c r="E1671" s="306"/>
      <c r="F1671" s="349"/>
    </row>
    <row r="1672" spans="1:6" ht="15" customHeight="1">
      <c r="A1672" s="300"/>
      <c r="B1672" s="371"/>
      <c r="C1672" s="296"/>
      <c r="D1672" s="302"/>
      <c r="E1672" s="306"/>
      <c r="F1672" s="349"/>
    </row>
    <row r="1673" spans="1:6" ht="15" customHeight="1">
      <c r="A1673" s="300"/>
      <c r="B1673" s="371"/>
      <c r="C1673" s="296"/>
      <c r="D1673" s="302"/>
      <c r="E1673" s="306"/>
      <c r="F1673" s="349"/>
    </row>
    <row r="1674" spans="1:6" ht="15" customHeight="1">
      <c r="A1674" s="300"/>
      <c r="B1674" s="371"/>
      <c r="C1674" s="296"/>
      <c r="D1674" s="302"/>
      <c r="E1674" s="306"/>
      <c r="F1674" s="349"/>
    </row>
    <row r="1675" spans="1:6" ht="15" customHeight="1">
      <c r="A1675" s="300"/>
      <c r="B1675" s="371"/>
      <c r="C1675" s="296"/>
      <c r="D1675" s="302"/>
      <c r="E1675" s="306"/>
      <c r="F1675" s="349"/>
    </row>
    <row r="1676" spans="1:6" ht="15" customHeight="1">
      <c r="A1676" s="300"/>
      <c r="B1676" s="371"/>
      <c r="C1676" s="296"/>
      <c r="D1676" s="302"/>
      <c r="E1676" s="306"/>
      <c r="F1676" s="349"/>
    </row>
    <row r="1677" spans="1:6" ht="15" customHeight="1">
      <c r="A1677" s="300"/>
      <c r="B1677" s="370"/>
      <c r="C1677" s="296"/>
      <c r="D1677" s="302"/>
      <c r="E1677" s="306"/>
      <c r="F1677" s="349"/>
    </row>
    <row r="1678" spans="1:6" ht="15" customHeight="1">
      <c r="A1678" s="300"/>
      <c r="B1678" s="370"/>
      <c r="C1678" s="296"/>
      <c r="D1678" s="302"/>
      <c r="E1678" s="306"/>
      <c r="F1678" s="655"/>
    </row>
    <row r="1679" spans="1:6" ht="15" customHeight="1">
      <c r="A1679" s="300"/>
      <c r="B1679" s="370"/>
      <c r="C1679" s="296"/>
      <c r="D1679" s="302"/>
      <c r="E1679" s="306"/>
      <c r="F1679" s="655"/>
    </row>
    <row r="1680" spans="1:6" ht="15" customHeight="1">
      <c r="A1680" s="300"/>
      <c r="B1680" s="370"/>
      <c r="C1680" s="296"/>
      <c r="D1680" s="302"/>
      <c r="E1680" s="306"/>
      <c r="F1680" s="655"/>
    </row>
    <row r="1681" spans="1:6" ht="15" customHeight="1">
      <c r="A1681" s="300"/>
      <c r="B1681" s="370"/>
      <c r="C1681" s="296"/>
      <c r="D1681" s="302"/>
      <c r="E1681" s="306"/>
      <c r="F1681" s="655"/>
    </row>
    <row r="1682" spans="1:6" ht="15" customHeight="1">
      <c r="A1682" s="300"/>
      <c r="B1682" s="370"/>
      <c r="C1682" s="296"/>
      <c r="D1682" s="302"/>
      <c r="E1682" s="306"/>
      <c r="F1682" s="349"/>
    </row>
    <row r="1683" spans="1:6" ht="15" customHeight="1">
      <c r="A1683" s="300"/>
      <c r="B1683" s="370"/>
      <c r="C1683" s="296"/>
      <c r="D1683" s="302"/>
      <c r="E1683" s="306"/>
      <c r="F1683" s="349"/>
    </row>
    <row r="1684" spans="1:6" ht="15" customHeight="1">
      <c r="A1684" s="300"/>
      <c r="B1684" s="370"/>
      <c r="C1684" s="296"/>
      <c r="D1684" s="302"/>
      <c r="E1684" s="306"/>
      <c r="F1684" s="349"/>
    </row>
    <row r="1685" spans="1:6" ht="15" customHeight="1">
      <c r="A1685" s="300"/>
      <c r="B1685" s="370"/>
      <c r="C1685" s="296"/>
      <c r="D1685" s="302"/>
      <c r="E1685" s="306"/>
      <c r="F1685" s="349"/>
    </row>
    <row r="1686" spans="1:6" ht="15" customHeight="1">
      <c r="A1686" s="300"/>
      <c r="B1686" s="370"/>
      <c r="C1686" s="296"/>
      <c r="D1686" s="302"/>
      <c r="E1686" s="306"/>
      <c r="F1686" s="349"/>
    </row>
    <row r="1687" spans="1:6" ht="15" customHeight="1">
      <c r="A1687" s="300"/>
      <c r="B1687" s="370"/>
      <c r="C1687" s="296"/>
      <c r="D1687" s="302"/>
      <c r="E1687" s="306"/>
      <c r="F1687" s="349"/>
    </row>
    <row r="1688" spans="1:6" ht="15" customHeight="1">
      <c r="A1688" s="300"/>
      <c r="B1688" s="656" t="s">
        <v>27</v>
      </c>
      <c r="C1688" s="296"/>
      <c r="D1688" s="302"/>
      <c r="E1688" s="306"/>
      <c r="F1688" s="349"/>
    </row>
    <row r="1689" spans="1:6" ht="15" customHeight="1">
      <c r="A1689" s="300"/>
      <c r="B1689" s="371"/>
      <c r="C1689" s="296"/>
      <c r="D1689" s="302"/>
      <c r="E1689" s="306"/>
      <c r="F1689" s="349"/>
    </row>
    <row r="1690" spans="1:6" ht="15" customHeight="1">
      <c r="A1690" s="300"/>
      <c r="B1690" s="656" t="s">
        <v>70</v>
      </c>
      <c r="C1690" s="296"/>
      <c r="D1690" s="302"/>
      <c r="E1690" s="306"/>
      <c r="F1690" s="349"/>
    </row>
    <row r="1691" spans="1:6" ht="15" customHeight="1">
      <c r="A1691" s="300"/>
      <c r="B1691" s="370"/>
      <c r="C1691" s="296"/>
      <c r="D1691" s="302"/>
      <c r="E1691" s="306"/>
      <c r="F1691" s="349"/>
    </row>
    <row r="1692" spans="1:6" ht="15" customHeight="1">
      <c r="A1692" s="300"/>
      <c r="B1692" s="657">
        <f>C1428</f>
        <v>6.2399999999999967</v>
      </c>
      <c r="C1692" s="296"/>
      <c r="D1692" s="302"/>
      <c r="E1692" s="306"/>
      <c r="F1692" s="349"/>
    </row>
    <row r="1693" spans="1:6" ht="15" customHeight="1">
      <c r="A1693" s="300"/>
      <c r="B1693" s="296"/>
      <c r="C1693" s="296"/>
      <c r="D1693" s="302"/>
      <c r="E1693" s="306"/>
      <c r="F1693" s="349"/>
    </row>
    <row r="1694" spans="1:6" ht="15" customHeight="1">
      <c r="A1694" s="300"/>
      <c r="B1694" s="657">
        <f>C1487</f>
        <v>6.2499999999999964</v>
      </c>
      <c r="C1694" s="296"/>
      <c r="D1694" s="302"/>
      <c r="E1694" s="306"/>
      <c r="F1694" s="349"/>
    </row>
    <row r="1695" spans="1:6" ht="15" customHeight="1">
      <c r="A1695" s="300"/>
      <c r="B1695" s="296"/>
      <c r="C1695" s="296"/>
      <c r="D1695" s="302"/>
      <c r="E1695" s="306"/>
      <c r="F1695" s="349"/>
    </row>
    <row r="1696" spans="1:6" ht="15" customHeight="1">
      <c r="A1696" s="300"/>
      <c r="B1696" s="657">
        <f>C1546</f>
        <v>6.2599999999999962</v>
      </c>
      <c r="C1696" s="296"/>
      <c r="D1696" s="302"/>
      <c r="E1696" s="306"/>
      <c r="F1696" s="349"/>
    </row>
    <row r="1697" spans="1:6" ht="15" customHeight="1">
      <c r="A1697" s="300"/>
      <c r="B1697" s="296"/>
      <c r="C1697" s="296"/>
      <c r="D1697" s="302"/>
      <c r="E1697" s="306"/>
      <c r="F1697" s="349"/>
    </row>
    <row r="1698" spans="1:6" ht="15" customHeight="1">
      <c r="A1698" s="300"/>
      <c r="B1698" s="657">
        <f>C1605</f>
        <v>6.269999999999996</v>
      </c>
      <c r="C1698" s="296"/>
      <c r="D1698" s="302"/>
      <c r="E1698" s="306"/>
      <c r="F1698" s="349"/>
    </row>
    <row r="1699" spans="1:6" ht="15" customHeight="1">
      <c r="A1699" s="300"/>
      <c r="B1699" s="296"/>
      <c r="C1699" s="296"/>
      <c r="D1699" s="302"/>
      <c r="E1699" s="306"/>
      <c r="F1699" s="349"/>
    </row>
    <row r="1700" spans="1:6" ht="15" customHeight="1">
      <c r="A1700" s="300"/>
      <c r="B1700" s="657">
        <f>C1664</f>
        <v>6.2799999999999958</v>
      </c>
      <c r="C1700" s="296"/>
      <c r="D1700" s="302"/>
      <c r="E1700" s="306"/>
      <c r="F1700" s="349"/>
    </row>
    <row r="1701" spans="1:6" ht="15" customHeight="1">
      <c r="A1701" s="300"/>
      <c r="B1701" s="370"/>
      <c r="C1701" s="296"/>
      <c r="D1701" s="302"/>
      <c r="E1701" s="306"/>
      <c r="F1701" s="349"/>
    </row>
    <row r="1702" spans="1:6" ht="15" customHeight="1">
      <c r="A1702" s="300"/>
      <c r="B1702" s="370"/>
      <c r="C1702" s="296"/>
      <c r="D1702" s="302"/>
      <c r="E1702" s="306"/>
      <c r="F1702" s="349"/>
    </row>
    <row r="1703" spans="1:6" ht="15" customHeight="1">
      <c r="A1703" s="300"/>
      <c r="B1703" s="370"/>
      <c r="C1703" s="296"/>
      <c r="D1703" s="302"/>
      <c r="E1703" s="306"/>
      <c r="F1703" s="349"/>
    </row>
    <row r="1704" spans="1:6" ht="15" customHeight="1">
      <c r="A1704" s="300"/>
      <c r="B1704" s="370"/>
      <c r="C1704" s="296"/>
      <c r="D1704" s="302"/>
      <c r="E1704" s="306"/>
      <c r="F1704" s="349"/>
    </row>
    <row r="1705" spans="1:6" ht="15" customHeight="1">
      <c r="A1705" s="300"/>
      <c r="B1705" s="370"/>
      <c r="C1705" s="296"/>
      <c r="D1705" s="302"/>
      <c r="E1705" s="306"/>
      <c r="F1705" s="349"/>
    </row>
    <row r="1706" spans="1:6" ht="15" customHeight="1">
      <c r="A1706" s="658"/>
      <c r="B1706" s="371"/>
      <c r="C1706" s="296"/>
      <c r="D1706" s="302"/>
      <c r="E1706" s="306"/>
      <c r="F1706" s="349"/>
    </row>
    <row r="1707" spans="1:6" ht="15" customHeight="1">
      <c r="A1707" s="300"/>
      <c r="B1707" s="370"/>
      <c r="C1707" s="296"/>
      <c r="D1707" s="302"/>
      <c r="E1707" s="306"/>
      <c r="F1707" s="349"/>
    </row>
    <row r="1708" spans="1:6" ht="15" customHeight="1">
      <c r="A1708" s="300"/>
      <c r="B1708" s="370"/>
      <c r="C1708" s="296"/>
      <c r="D1708" s="302"/>
      <c r="E1708" s="306"/>
      <c r="F1708" s="349"/>
    </row>
    <row r="1709" spans="1:6" ht="15" customHeight="1">
      <c r="A1709" s="300"/>
      <c r="B1709" s="371"/>
      <c r="C1709" s="296"/>
      <c r="D1709" s="302"/>
      <c r="E1709" s="306"/>
      <c r="F1709" s="349"/>
    </row>
    <row r="1710" spans="1:6" ht="15" customHeight="1">
      <c r="A1710" s="300"/>
      <c r="B1710" s="371"/>
      <c r="C1710" s="296"/>
      <c r="D1710" s="302"/>
      <c r="E1710" s="306"/>
      <c r="F1710" s="349"/>
    </row>
    <row r="1711" spans="1:6" ht="15" customHeight="1">
      <c r="A1711" s="300"/>
      <c r="B1711" s="371"/>
      <c r="C1711" s="296"/>
      <c r="D1711" s="302"/>
      <c r="E1711" s="306"/>
      <c r="F1711" s="349"/>
    </row>
    <row r="1712" spans="1:6" ht="15" customHeight="1">
      <c r="A1712" s="300"/>
      <c r="B1712" s="370"/>
      <c r="C1712" s="296"/>
      <c r="D1712" s="302"/>
      <c r="E1712" s="306"/>
      <c r="F1712" s="349"/>
    </row>
    <row r="1713" spans="1:6" ht="15" customHeight="1">
      <c r="A1713" s="300"/>
      <c r="B1713" s="370"/>
      <c r="C1713" s="296"/>
      <c r="D1713" s="302"/>
      <c r="E1713" s="306"/>
      <c r="F1713" s="349"/>
    </row>
    <row r="1714" spans="1:6" ht="15" customHeight="1">
      <c r="A1714" s="300"/>
      <c r="B1714" s="370"/>
      <c r="C1714" s="296"/>
      <c r="D1714" s="302"/>
      <c r="E1714" s="306"/>
      <c r="F1714" s="349"/>
    </row>
    <row r="1715" spans="1:6" ht="15" customHeight="1">
      <c r="A1715" s="300"/>
      <c r="B1715" s="371"/>
      <c r="C1715" s="296"/>
      <c r="D1715" s="302"/>
      <c r="E1715" s="306"/>
      <c r="F1715" s="349"/>
    </row>
    <row r="1716" spans="1:6" ht="15" customHeight="1">
      <c r="A1716" s="300"/>
      <c r="B1716" s="371"/>
      <c r="C1716" s="296"/>
      <c r="D1716" s="302"/>
      <c r="E1716" s="306"/>
      <c r="F1716" s="349"/>
    </row>
    <row r="1717" spans="1:6" ht="15" customHeight="1">
      <c r="A1717" s="300"/>
      <c r="B1717" s="371"/>
      <c r="C1717" s="296"/>
      <c r="D1717" s="302"/>
      <c r="E1717" s="306"/>
      <c r="F1717" s="349"/>
    </row>
    <row r="1718" spans="1:6" ht="15" customHeight="1">
      <c r="A1718" s="300"/>
      <c r="B1718" s="370"/>
      <c r="C1718" s="296"/>
      <c r="D1718" s="302"/>
      <c r="E1718" s="306"/>
      <c r="F1718" s="349"/>
    </row>
    <row r="1719" spans="1:6" ht="15" customHeight="1">
      <c r="A1719" s="300"/>
      <c r="B1719" s="417"/>
      <c r="C1719" s="296"/>
      <c r="D1719" s="302"/>
      <c r="E1719" s="306"/>
      <c r="F1719" s="349"/>
    </row>
    <row r="1720" spans="1:6" ht="15" customHeight="1">
      <c r="A1720" s="305"/>
      <c r="B1720" s="309"/>
      <c r="C1720" s="336"/>
      <c r="D1720" s="309"/>
      <c r="E1720" s="659"/>
      <c r="F1720" s="587"/>
    </row>
    <row r="1721" spans="1:6" ht="15" customHeight="1">
      <c r="A1721" s="303" t="s">
        <v>1</v>
      </c>
      <c r="B1721" s="310" t="s">
        <v>1626</v>
      </c>
      <c r="C1721" s="324" t="s">
        <v>1</v>
      </c>
      <c r="D1721" s="304"/>
      <c r="E1721" s="628" t="s">
        <v>35</v>
      </c>
      <c r="F1721" s="629"/>
    </row>
    <row r="1722" spans="1:6" ht="15" customHeight="1">
      <c r="A1722" s="300" t="s">
        <v>1</v>
      </c>
      <c r="B1722" s="302" t="s">
        <v>1</v>
      </c>
      <c r="C1722" s="295" t="s">
        <v>1</v>
      </c>
      <c r="D1722" s="302"/>
      <c r="E1722" s="302" t="s">
        <v>1</v>
      </c>
      <c r="F1722" s="349"/>
    </row>
    <row r="1723" spans="1:6" ht="15" customHeight="1" thickBot="1">
      <c r="A1723" s="425" t="s">
        <v>1085</v>
      </c>
      <c r="B1723" s="311" t="s">
        <v>1538</v>
      </c>
      <c r="C1723" s="389">
        <f>+C1664+0.01</f>
        <v>6.2899999999999956</v>
      </c>
      <c r="D1723" s="398"/>
      <c r="E1723" s="341"/>
      <c r="F1723" s="342"/>
    </row>
    <row r="1724" spans="1:6" ht="15" customHeight="1">
      <c r="A1724" s="433"/>
      <c r="B1724" s="313"/>
      <c r="C1724" s="320"/>
      <c r="D1724" s="313"/>
      <c r="E1724" s="414"/>
      <c r="F1724" s="415"/>
    </row>
    <row r="1725" spans="1:6" ht="15" customHeight="1">
      <c r="A1725" s="373"/>
      <c r="B1725" s="301" t="s">
        <v>1627</v>
      </c>
      <c r="C1725" s="295"/>
      <c r="D1725" s="302"/>
      <c r="E1725" s="428"/>
      <c r="F1725" s="434"/>
    </row>
    <row r="1726" spans="1:6" ht="15" customHeight="1">
      <c r="A1726" s="303"/>
      <c r="B1726" s="362"/>
      <c r="C1726" s="324"/>
      <c r="D1726" s="304"/>
      <c r="E1726" s="660"/>
      <c r="F1726" s="418"/>
    </row>
    <row r="1727" spans="1:6" ht="15" customHeight="1">
      <c r="A1727" s="305"/>
      <c r="B1727" s="419"/>
      <c r="C1727" s="295"/>
      <c r="D1727" s="302"/>
      <c r="E1727" s="661"/>
      <c r="F1727" s="422"/>
    </row>
    <row r="1728" spans="1:6" s="302" customFormat="1" ht="16" customHeight="1">
      <c r="A1728" s="308"/>
      <c r="B1728" s="307" t="s">
        <v>1628</v>
      </c>
      <c r="C1728" s="295"/>
      <c r="E1728" s="421"/>
      <c r="F1728" s="420"/>
    </row>
    <row r="1729" spans="1:6" s="302" customFormat="1" ht="16" customHeight="1">
      <c r="A1729" s="308"/>
      <c r="B1729" s="306"/>
      <c r="C1729" s="295"/>
      <c r="E1729" s="421"/>
      <c r="F1729" s="420"/>
    </row>
    <row r="1730" spans="1:6" s="302" customFormat="1" ht="16" customHeight="1">
      <c r="A1730" s="308" t="s">
        <v>2</v>
      </c>
      <c r="B1730" s="306" t="s">
        <v>63</v>
      </c>
      <c r="C1730" s="295"/>
      <c r="E1730" s="421"/>
      <c r="F1730" s="420"/>
    </row>
    <row r="1731" spans="1:6" s="302" customFormat="1" ht="16" customHeight="1">
      <c r="A1731" s="308"/>
      <c r="B1731" s="315" t="s">
        <v>1629</v>
      </c>
      <c r="C1731" s="295"/>
      <c r="E1731" s="421"/>
      <c r="F1731" s="420"/>
    </row>
    <row r="1732" spans="1:6" s="302" customFormat="1" ht="16" customHeight="1">
      <c r="A1732" s="308"/>
      <c r="B1732" s="306" t="s">
        <v>65</v>
      </c>
      <c r="C1732" s="295">
        <v>55</v>
      </c>
      <c r="D1732" s="302" t="s">
        <v>25</v>
      </c>
      <c r="E1732" s="421"/>
      <c r="F1732" s="416"/>
    </row>
    <row r="1733" spans="1:6" s="302" customFormat="1" ht="16" customHeight="1">
      <c r="A1733" s="308"/>
      <c r="B1733" s="306"/>
      <c r="C1733" s="295"/>
      <c r="E1733" s="421"/>
      <c r="F1733" s="420"/>
    </row>
    <row r="1734" spans="1:6" s="302" customFormat="1" ht="16" customHeight="1">
      <c r="A1734" s="308" t="s">
        <v>6</v>
      </c>
      <c r="B1734" s="306" t="s">
        <v>1630</v>
      </c>
      <c r="C1734" s="295">
        <v>125</v>
      </c>
      <c r="D1734" s="302" t="s">
        <v>25</v>
      </c>
      <c r="E1734" s="421"/>
      <c r="F1734" s="416"/>
    </row>
    <row r="1735" spans="1:6" s="302" customFormat="1" ht="16" customHeight="1">
      <c r="A1735" s="308"/>
      <c r="B1735" s="306"/>
      <c r="C1735" s="295"/>
      <c r="E1735" s="421"/>
      <c r="F1735" s="420"/>
    </row>
    <row r="1736" spans="1:6" s="302" customFormat="1" ht="16" customHeight="1">
      <c r="A1736" s="308"/>
      <c r="B1736" s="307" t="s">
        <v>1631</v>
      </c>
      <c r="C1736" s="295"/>
      <c r="E1736" s="421"/>
      <c r="F1736" s="420"/>
    </row>
    <row r="1737" spans="1:6" s="302" customFormat="1" ht="16" customHeight="1">
      <c r="A1737" s="308"/>
      <c r="B1737" s="306"/>
      <c r="C1737" s="295"/>
      <c r="E1737" s="421"/>
      <c r="F1737" s="420"/>
    </row>
    <row r="1738" spans="1:6" s="302" customFormat="1" ht="16" customHeight="1">
      <c r="A1738" s="308"/>
      <c r="B1738" s="331" t="s">
        <v>1632</v>
      </c>
      <c r="C1738" s="295"/>
      <c r="E1738" s="421"/>
      <c r="F1738" s="420"/>
    </row>
    <row r="1739" spans="1:6" s="302" customFormat="1" ht="16" customHeight="1">
      <c r="A1739" s="308"/>
      <c r="B1739" s="331" t="s">
        <v>1633</v>
      </c>
      <c r="C1739" s="295"/>
      <c r="E1739" s="421"/>
      <c r="F1739" s="420"/>
    </row>
    <row r="1740" spans="1:6" s="302" customFormat="1" ht="16" customHeight="1">
      <c r="A1740" s="308"/>
      <c r="B1740" s="331" t="s">
        <v>1634</v>
      </c>
      <c r="C1740" s="295"/>
      <c r="E1740" s="421"/>
      <c r="F1740" s="420"/>
    </row>
    <row r="1741" spans="1:6" s="302" customFormat="1" ht="16" customHeight="1">
      <c r="A1741" s="308"/>
      <c r="B1741" s="331" t="s">
        <v>1635</v>
      </c>
      <c r="C1741" s="295"/>
      <c r="E1741" s="421"/>
      <c r="F1741" s="420"/>
    </row>
    <row r="1742" spans="1:6" s="302" customFormat="1" ht="16" customHeight="1">
      <c r="A1742" s="308"/>
      <c r="B1742" s="331"/>
      <c r="C1742" s="295"/>
      <c r="E1742" s="421"/>
      <c r="F1742" s="420"/>
    </row>
    <row r="1743" spans="1:6" s="302" customFormat="1" ht="16" customHeight="1">
      <c r="A1743" s="308"/>
      <c r="B1743" s="331" t="s">
        <v>1636</v>
      </c>
      <c r="C1743" s="295"/>
      <c r="E1743" s="421"/>
      <c r="F1743" s="420"/>
    </row>
    <row r="1744" spans="1:6" s="302" customFormat="1" ht="16" customHeight="1">
      <c r="A1744" s="308"/>
      <c r="B1744" s="331" t="s">
        <v>1637</v>
      </c>
      <c r="C1744" s="295"/>
      <c r="E1744" s="421"/>
      <c r="F1744" s="420"/>
    </row>
    <row r="1745" spans="1:6" s="302" customFormat="1" ht="16" customHeight="1">
      <c r="A1745" s="308"/>
      <c r="B1745" s="306" t="s">
        <v>1638</v>
      </c>
      <c r="C1745" s="295"/>
      <c r="E1745" s="421"/>
      <c r="F1745" s="420"/>
    </row>
    <row r="1746" spans="1:6" s="302" customFormat="1" ht="16" customHeight="1">
      <c r="A1746" s="308"/>
      <c r="B1746" s="306"/>
      <c r="C1746" s="295"/>
      <c r="E1746" s="421"/>
      <c r="F1746" s="420"/>
    </row>
    <row r="1747" spans="1:6" s="302" customFormat="1" ht="16" customHeight="1">
      <c r="A1747" s="308"/>
      <c r="B1747" s="306" t="s">
        <v>72</v>
      </c>
      <c r="C1747" s="295"/>
      <c r="E1747" s="421"/>
      <c r="F1747" s="420"/>
    </row>
    <row r="1748" spans="1:6" s="302" customFormat="1" ht="16" customHeight="1">
      <c r="A1748" s="308"/>
      <c r="B1748" s="306" t="s">
        <v>73</v>
      </c>
      <c r="C1748" s="295"/>
      <c r="E1748" s="421"/>
      <c r="F1748" s="420"/>
    </row>
    <row r="1749" spans="1:6" s="302" customFormat="1" ht="16" customHeight="1">
      <c r="A1749" s="308"/>
      <c r="B1749" s="306" t="s">
        <v>74</v>
      </c>
      <c r="C1749" s="295"/>
      <c r="E1749" s="421"/>
      <c r="F1749" s="420"/>
    </row>
    <row r="1750" spans="1:6" s="302" customFormat="1" ht="16" customHeight="1">
      <c r="A1750" s="308"/>
      <c r="B1750" s="306"/>
      <c r="C1750" s="295"/>
      <c r="E1750" s="421"/>
      <c r="F1750" s="420"/>
    </row>
    <row r="1751" spans="1:6" ht="16" customHeight="1">
      <c r="A1751" s="308"/>
      <c r="B1751" s="306" t="s">
        <v>75</v>
      </c>
      <c r="C1751" s="296"/>
      <c r="D1751" s="354"/>
      <c r="E1751" s="421"/>
      <c r="F1751" s="420"/>
    </row>
    <row r="1752" spans="1:6" ht="16" customHeight="1">
      <c r="A1752" s="308"/>
      <c r="B1752" s="306" t="s">
        <v>76</v>
      </c>
      <c r="C1752" s="295"/>
      <c r="D1752" s="302"/>
      <c r="E1752" s="421"/>
      <c r="F1752" s="420"/>
    </row>
    <row r="1753" spans="1:6" ht="16" customHeight="1">
      <c r="A1753" s="308"/>
      <c r="B1753" s="306"/>
      <c r="C1753" s="296"/>
      <c r="D1753" s="354"/>
      <c r="E1753" s="421"/>
      <c r="F1753" s="420"/>
    </row>
    <row r="1754" spans="1:6" ht="16" customHeight="1">
      <c r="A1754" s="308"/>
      <c r="B1754" s="306" t="s">
        <v>77</v>
      </c>
      <c r="C1754" s="295"/>
      <c r="D1754" s="302"/>
      <c r="E1754" s="421"/>
      <c r="F1754" s="420"/>
    </row>
    <row r="1755" spans="1:6" ht="16" customHeight="1">
      <c r="A1755" s="308"/>
      <c r="B1755" s="306" t="s">
        <v>78</v>
      </c>
      <c r="C1755" s="296"/>
      <c r="D1755" s="354"/>
      <c r="E1755" s="421"/>
      <c r="F1755" s="420"/>
    </row>
    <row r="1756" spans="1:6" ht="16" customHeight="1">
      <c r="A1756" s="308"/>
      <c r="B1756" s="306" t="s">
        <v>79</v>
      </c>
      <c r="C1756" s="295"/>
      <c r="D1756" s="302"/>
      <c r="E1756" s="421"/>
      <c r="F1756" s="420"/>
    </row>
    <row r="1757" spans="1:6" s="302" customFormat="1" ht="16" customHeight="1">
      <c r="A1757" s="308"/>
      <c r="B1757" s="306"/>
      <c r="C1757" s="295"/>
      <c r="E1757" s="421"/>
      <c r="F1757" s="420"/>
    </row>
    <row r="1758" spans="1:6" s="302" customFormat="1" ht="16" customHeight="1">
      <c r="A1758" s="308"/>
      <c r="B1758" s="315" t="s">
        <v>1639</v>
      </c>
      <c r="C1758" s="295"/>
      <c r="E1758" s="421"/>
      <c r="F1758" s="420"/>
    </row>
    <row r="1759" spans="1:6" s="302" customFormat="1" ht="16" customHeight="1">
      <c r="A1759" s="308"/>
      <c r="B1759" s="306" t="s">
        <v>1640</v>
      </c>
      <c r="C1759" s="295"/>
      <c r="E1759" s="421"/>
      <c r="F1759" s="420"/>
    </row>
    <row r="1760" spans="1:6" s="302" customFormat="1" ht="16" customHeight="1">
      <c r="A1760" s="308"/>
      <c r="B1760" s="306" t="s">
        <v>1641</v>
      </c>
      <c r="C1760" s="295"/>
      <c r="E1760" s="421"/>
      <c r="F1760" s="420"/>
    </row>
    <row r="1761" spans="1:6" s="302" customFormat="1" ht="16" customHeight="1">
      <c r="A1761" s="308"/>
      <c r="B1761" s="306"/>
      <c r="C1761" s="295"/>
      <c r="E1761" s="421"/>
      <c r="F1761" s="420"/>
    </row>
    <row r="1762" spans="1:6" s="302" customFormat="1" ht="16" customHeight="1">
      <c r="A1762" s="308"/>
      <c r="B1762" s="306" t="s">
        <v>1642</v>
      </c>
      <c r="C1762" s="295"/>
      <c r="E1762" s="421"/>
      <c r="F1762" s="420"/>
    </row>
    <row r="1763" spans="1:6" s="302" customFormat="1" ht="16" customHeight="1">
      <c r="A1763" s="308"/>
      <c r="B1763" s="306"/>
      <c r="C1763" s="295"/>
      <c r="E1763" s="421"/>
      <c r="F1763" s="420"/>
    </row>
    <row r="1764" spans="1:6" s="302" customFormat="1" ht="16" customHeight="1">
      <c r="A1764" s="308" t="s">
        <v>7</v>
      </c>
      <c r="B1764" s="306" t="s">
        <v>1643</v>
      </c>
      <c r="C1764" s="295">
        <v>55</v>
      </c>
      <c r="D1764" s="302" t="s">
        <v>25</v>
      </c>
      <c r="E1764" s="421"/>
      <c r="F1764" s="416"/>
    </row>
    <row r="1765" spans="1:6" s="302" customFormat="1" ht="16" customHeight="1">
      <c r="A1765" s="308"/>
      <c r="B1765" s="306"/>
      <c r="C1765" s="295"/>
      <c r="E1765" s="421"/>
      <c r="F1765" s="420"/>
    </row>
    <row r="1766" spans="1:6" s="302" customFormat="1" ht="16" customHeight="1">
      <c r="A1766" s="308" t="s">
        <v>8</v>
      </c>
      <c r="B1766" s="306" t="s">
        <v>1644</v>
      </c>
      <c r="C1766" s="295">
        <v>185</v>
      </c>
      <c r="D1766" s="302" t="s">
        <v>25</v>
      </c>
      <c r="E1766" s="421"/>
      <c r="F1766" s="416"/>
    </row>
    <row r="1767" spans="1:6" ht="15" customHeight="1">
      <c r="A1767" s="300"/>
      <c r="B1767" s="306"/>
      <c r="C1767" s="295"/>
      <c r="D1767" s="430"/>
      <c r="E1767" s="421"/>
      <c r="F1767" s="420"/>
    </row>
    <row r="1768" spans="1:6" s="302" customFormat="1" ht="16" customHeight="1">
      <c r="A1768" s="308" t="s">
        <v>10</v>
      </c>
      <c r="B1768" s="306" t="s">
        <v>1645</v>
      </c>
      <c r="C1768" s="295"/>
      <c r="E1768" s="421"/>
      <c r="F1768" s="420"/>
    </row>
    <row r="1769" spans="1:6" s="302" customFormat="1" ht="16" customHeight="1">
      <c r="A1769" s="308"/>
      <c r="B1769" s="306" t="s">
        <v>1646</v>
      </c>
      <c r="C1769" s="295">
        <v>7</v>
      </c>
      <c r="D1769" s="302" t="s">
        <v>32</v>
      </c>
      <c r="E1769" s="421"/>
      <c r="F1769" s="416"/>
    </row>
    <row r="1770" spans="1:6" ht="16" customHeight="1">
      <c r="A1770" s="300"/>
      <c r="B1770" s="306"/>
      <c r="C1770" s="295"/>
      <c r="D1770" s="302"/>
      <c r="E1770" s="421"/>
      <c r="F1770" s="416"/>
    </row>
    <row r="1771" spans="1:6" s="302" customFormat="1" ht="16" customHeight="1">
      <c r="A1771" s="308" t="s">
        <v>14</v>
      </c>
      <c r="B1771" s="306" t="s">
        <v>1647</v>
      </c>
      <c r="C1771" s="295">
        <v>2</v>
      </c>
      <c r="D1771" s="302" t="s">
        <v>32</v>
      </c>
      <c r="E1771" s="421"/>
      <c r="F1771" s="416"/>
    </row>
    <row r="1772" spans="1:6" s="302" customFormat="1" ht="16" customHeight="1">
      <c r="A1772" s="308"/>
      <c r="B1772" s="306"/>
      <c r="C1772" s="295"/>
      <c r="E1772" s="421"/>
      <c r="F1772" s="420"/>
    </row>
    <row r="1773" spans="1:6" s="302" customFormat="1" ht="16" customHeight="1">
      <c r="A1773" s="308" t="s">
        <v>16</v>
      </c>
      <c r="B1773" s="306" t="s">
        <v>1648</v>
      </c>
      <c r="C1773" s="295">
        <v>3</v>
      </c>
      <c r="D1773" s="302" t="s">
        <v>32</v>
      </c>
      <c r="E1773" s="421"/>
      <c r="F1773" s="416"/>
    </row>
    <row r="1774" spans="1:6" ht="16" customHeight="1">
      <c r="A1774" s="308"/>
      <c r="B1774" s="306"/>
      <c r="C1774" s="295"/>
      <c r="D1774" s="302"/>
      <c r="E1774" s="421"/>
      <c r="F1774" s="420"/>
    </row>
    <row r="1775" spans="1:6" ht="16" customHeight="1">
      <c r="A1775" s="300"/>
      <c r="B1775" s="306"/>
      <c r="C1775" s="295"/>
      <c r="D1775" s="302"/>
      <c r="E1775" s="421"/>
      <c r="F1775" s="420"/>
    </row>
    <row r="1776" spans="1:6" ht="16" customHeight="1">
      <c r="A1776" s="305"/>
      <c r="B1776" s="627"/>
      <c r="C1776" s="336"/>
      <c r="D1776" s="309"/>
      <c r="E1776" s="309"/>
      <c r="F1776" s="422"/>
    </row>
    <row r="1777" spans="1:6" ht="16" customHeight="1">
      <c r="A1777" s="303"/>
      <c r="B1777" s="310" t="s">
        <v>17</v>
      </c>
      <c r="C1777" s="324"/>
      <c r="D1777" s="304"/>
      <c r="E1777" s="628" t="s">
        <v>35</v>
      </c>
      <c r="F1777" s="418"/>
    </row>
    <row r="1778" spans="1:6" ht="16" customHeight="1">
      <c r="A1778" s="300"/>
      <c r="B1778" s="430"/>
      <c r="C1778" s="295"/>
      <c r="D1778" s="302"/>
      <c r="E1778" s="302"/>
      <c r="F1778" s="416"/>
    </row>
    <row r="1779" spans="1:6" ht="16" customHeight="1" thickBot="1">
      <c r="A1779" s="425" t="s">
        <v>1085</v>
      </c>
      <c r="B1779" s="311" t="s">
        <v>1538</v>
      </c>
      <c r="C1779" s="389">
        <f>+C1723+0.01</f>
        <v>6.2999999999999954</v>
      </c>
      <c r="D1779" s="398"/>
      <c r="E1779" s="426"/>
      <c r="F1779" s="427"/>
    </row>
    <row r="1780" spans="1:6" ht="16" customHeight="1">
      <c r="A1780" s="312"/>
      <c r="B1780" s="313"/>
      <c r="C1780" s="320"/>
      <c r="D1780" s="662"/>
      <c r="E1780" s="313"/>
      <c r="F1780" s="415"/>
    </row>
    <row r="1781" spans="1:6" ht="16" customHeight="1">
      <c r="A1781" s="300"/>
      <c r="B1781" s="302"/>
      <c r="C1781" s="295"/>
      <c r="D1781" s="625"/>
      <c r="E1781" s="663" t="s">
        <v>1627</v>
      </c>
      <c r="F1781" s="664"/>
    </row>
    <row r="1782" spans="1:6" ht="16" customHeight="1">
      <c r="A1782" s="303"/>
      <c r="B1782" s="304"/>
      <c r="C1782" s="324"/>
      <c r="D1782" s="432"/>
      <c r="E1782" s="304"/>
      <c r="F1782" s="418"/>
    </row>
    <row r="1783" spans="1:6" ht="16" customHeight="1">
      <c r="A1783" s="300"/>
      <c r="B1783" s="306"/>
      <c r="C1783" s="295"/>
      <c r="D1783" s="302"/>
      <c r="E1783" s="421"/>
      <c r="F1783" s="420"/>
    </row>
    <row r="1784" spans="1:6" ht="16" customHeight="1">
      <c r="A1784" s="300"/>
      <c r="B1784" s="307" t="s">
        <v>1649</v>
      </c>
      <c r="C1784" s="295"/>
      <c r="D1784" s="430"/>
      <c r="E1784" s="421"/>
      <c r="F1784" s="420"/>
    </row>
    <row r="1785" spans="1:6" ht="16" customHeight="1">
      <c r="A1785" s="300"/>
      <c r="B1785" s="306"/>
      <c r="C1785" s="295"/>
      <c r="D1785" s="430"/>
      <c r="E1785" s="421"/>
      <c r="F1785" s="420"/>
    </row>
    <row r="1786" spans="1:6" ht="16" customHeight="1">
      <c r="A1786" s="300"/>
      <c r="B1786" s="306" t="s">
        <v>82</v>
      </c>
      <c r="C1786" s="295"/>
      <c r="D1786" s="430"/>
      <c r="E1786" s="421"/>
      <c r="F1786" s="420"/>
    </row>
    <row r="1787" spans="1:6" ht="16" customHeight="1">
      <c r="A1787" s="300"/>
      <c r="B1787" s="306"/>
      <c r="C1787" s="295"/>
      <c r="D1787" s="430"/>
      <c r="E1787" s="421"/>
      <c r="F1787" s="420"/>
    </row>
    <row r="1788" spans="1:6" ht="16" customHeight="1">
      <c r="A1788" s="300" t="s">
        <v>2</v>
      </c>
      <c r="B1788" s="306" t="s">
        <v>1650</v>
      </c>
      <c r="C1788" s="295">
        <v>4</v>
      </c>
      <c r="D1788" s="430" t="s">
        <v>32</v>
      </c>
      <c r="E1788" s="421"/>
      <c r="F1788" s="416"/>
    </row>
    <row r="1789" spans="1:6" ht="16" customHeight="1">
      <c r="A1789" s="300"/>
      <c r="B1789" s="306"/>
      <c r="C1789" s="295"/>
      <c r="D1789" s="430"/>
      <c r="E1789" s="421"/>
      <c r="F1789" s="420"/>
    </row>
    <row r="1790" spans="1:6" ht="16" customHeight="1">
      <c r="A1790" s="300" t="s">
        <v>6</v>
      </c>
      <c r="B1790" s="306" t="s">
        <v>1651</v>
      </c>
      <c r="C1790" s="295"/>
      <c r="D1790" s="430"/>
      <c r="E1790" s="421"/>
      <c r="F1790" s="420"/>
    </row>
    <row r="1791" spans="1:6" ht="16" customHeight="1">
      <c r="A1791" s="300"/>
      <c r="B1791" s="306" t="s">
        <v>1652</v>
      </c>
      <c r="C1791" s="295">
        <v>2</v>
      </c>
      <c r="D1791" s="430" t="s">
        <v>32</v>
      </c>
      <c r="E1791" s="421"/>
      <c r="F1791" s="416"/>
    </row>
    <row r="1792" spans="1:6" ht="16" customHeight="1">
      <c r="A1792" s="300"/>
      <c r="B1792" s="306"/>
      <c r="C1792" s="295"/>
      <c r="D1792" s="430"/>
      <c r="E1792" s="421"/>
      <c r="F1792" s="420"/>
    </row>
    <row r="1793" spans="1:6" ht="16" customHeight="1">
      <c r="A1793" s="300" t="s">
        <v>7</v>
      </c>
      <c r="B1793" s="306" t="s">
        <v>1653</v>
      </c>
      <c r="C1793" s="295">
        <v>2</v>
      </c>
      <c r="D1793" s="430" t="s">
        <v>32</v>
      </c>
      <c r="E1793" s="421"/>
      <c r="F1793" s="416"/>
    </row>
    <row r="1794" spans="1:6" ht="16" customHeight="1">
      <c r="A1794" s="300"/>
      <c r="B1794" s="306"/>
      <c r="C1794" s="295"/>
      <c r="D1794" s="430"/>
      <c r="E1794" s="421"/>
      <c r="F1794" s="420"/>
    </row>
    <row r="1795" spans="1:6" ht="16" customHeight="1">
      <c r="A1795" s="300"/>
      <c r="B1795" s="370" t="s">
        <v>1654</v>
      </c>
      <c r="C1795" s="296"/>
      <c r="D1795" s="302"/>
      <c r="E1795" s="421"/>
      <c r="F1795" s="416"/>
    </row>
    <row r="1796" spans="1:6" ht="16" customHeight="1">
      <c r="A1796" s="300"/>
      <c r="B1796" s="370"/>
      <c r="C1796" s="296"/>
      <c r="D1796" s="302"/>
      <c r="E1796" s="421"/>
      <c r="F1796" s="416"/>
    </row>
    <row r="1797" spans="1:6" ht="16" customHeight="1">
      <c r="A1797" s="308" t="s">
        <v>8</v>
      </c>
      <c r="B1797" s="306" t="s">
        <v>1655</v>
      </c>
      <c r="C1797" s="665"/>
      <c r="D1797" s="666"/>
      <c r="E1797" s="421"/>
      <c r="F1797" s="420"/>
    </row>
    <row r="1798" spans="1:6" ht="16" customHeight="1">
      <c r="A1798" s="308"/>
      <c r="B1798" s="306" t="s">
        <v>1656</v>
      </c>
      <c r="C1798" s="295"/>
      <c r="D1798" s="302"/>
      <c r="E1798" s="421"/>
      <c r="F1798" s="416"/>
    </row>
    <row r="1799" spans="1:6" ht="16" customHeight="1">
      <c r="A1799" s="300"/>
      <c r="B1799" s="306" t="s">
        <v>1657</v>
      </c>
      <c r="C1799" s="295"/>
      <c r="D1799" s="302"/>
      <c r="E1799" s="421"/>
      <c r="F1799" s="420"/>
    </row>
    <row r="1800" spans="1:6" ht="16" customHeight="1">
      <c r="A1800" s="308"/>
      <c r="B1800" s="306" t="s">
        <v>1658</v>
      </c>
      <c r="C1800" s="665"/>
      <c r="D1800" s="666"/>
      <c r="E1800" s="421"/>
      <c r="F1800" s="420"/>
    </row>
    <row r="1801" spans="1:6" ht="16" customHeight="1">
      <c r="A1801" s="308"/>
      <c r="B1801" s="306" t="s">
        <v>1659</v>
      </c>
      <c r="C1801" s="665" t="s">
        <v>1660</v>
      </c>
      <c r="D1801" s="666" t="s">
        <v>32</v>
      </c>
      <c r="E1801" s="421"/>
      <c r="F1801" s="420"/>
    </row>
    <row r="1802" spans="1:6" ht="15" customHeight="1">
      <c r="A1802" s="300"/>
      <c r="B1802" s="317"/>
      <c r="C1802" s="295"/>
      <c r="D1802" s="302"/>
      <c r="E1802" s="306"/>
      <c r="F1802" s="420"/>
    </row>
    <row r="1803" spans="1:6" ht="16" customHeight="1">
      <c r="A1803" s="300"/>
      <c r="B1803" s="370" t="s">
        <v>1661</v>
      </c>
      <c r="C1803" s="296"/>
      <c r="D1803" s="302"/>
      <c r="E1803" s="421"/>
      <c r="F1803" s="416"/>
    </row>
    <row r="1804" spans="1:6" ht="16" customHeight="1">
      <c r="A1804" s="300"/>
      <c r="B1804" s="370"/>
      <c r="C1804" s="296"/>
      <c r="D1804" s="302"/>
      <c r="E1804" s="421"/>
      <c r="F1804" s="416"/>
    </row>
    <row r="1805" spans="1:6" ht="16" customHeight="1">
      <c r="A1805" s="308" t="s">
        <v>10</v>
      </c>
      <c r="B1805" s="306" t="s">
        <v>1662</v>
      </c>
      <c r="C1805" s="665"/>
      <c r="D1805" s="666"/>
      <c r="E1805" s="421"/>
      <c r="F1805" s="420"/>
    </row>
    <row r="1806" spans="1:6" ht="16" customHeight="1">
      <c r="A1806" s="308"/>
      <c r="B1806" s="306" t="s">
        <v>1663</v>
      </c>
      <c r="C1806" s="295">
        <f>C1764</f>
        <v>55</v>
      </c>
      <c r="D1806" s="302" t="s">
        <v>25</v>
      </c>
      <c r="E1806" s="421"/>
      <c r="F1806" s="416"/>
    </row>
    <row r="1807" spans="1:6" ht="16" customHeight="1">
      <c r="A1807" s="300"/>
      <c r="B1807" s="306"/>
      <c r="C1807" s="295"/>
      <c r="D1807" s="302"/>
      <c r="E1807" s="421"/>
      <c r="F1807" s="420"/>
    </row>
    <row r="1808" spans="1:6" ht="16" customHeight="1">
      <c r="A1808" s="308" t="s">
        <v>14</v>
      </c>
      <c r="B1808" s="306" t="s">
        <v>1664</v>
      </c>
      <c r="C1808" s="665"/>
      <c r="D1808" s="666"/>
      <c r="E1808" s="421"/>
      <c r="F1808" s="420"/>
    </row>
    <row r="1809" spans="1:6" ht="16" customHeight="1">
      <c r="A1809" s="300"/>
      <c r="B1809" s="306" t="s">
        <v>1665</v>
      </c>
      <c r="C1809" s="295">
        <f>C1766</f>
        <v>185</v>
      </c>
      <c r="D1809" s="302" t="s">
        <v>25</v>
      </c>
      <c r="E1809" s="421"/>
      <c r="F1809" s="416"/>
    </row>
    <row r="1810" spans="1:6" ht="16" customHeight="1">
      <c r="A1810" s="300"/>
      <c r="B1810" s="306"/>
      <c r="C1810" s="295"/>
      <c r="D1810" s="302"/>
      <c r="E1810" s="421"/>
      <c r="F1810" s="416"/>
    </row>
    <row r="1811" spans="1:6" ht="16" customHeight="1">
      <c r="A1811" s="300"/>
      <c r="B1811" s="370" t="s">
        <v>1666</v>
      </c>
      <c r="C1811" s="296"/>
      <c r="D1811" s="302"/>
      <c r="E1811" s="421"/>
      <c r="F1811" s="416"/>
    </row>
    <row r="1812" spans="1:6" ht="16" customHeight="1">
      <c r="A1812" s="300"/>
      <c r="B1812" s="306"/>
      <c r="C1812" s="295"/>
      <c r="D1812" s="430"/>
      <c r="E1812" s="421"/>
      <c r="F1812" s="416"/>
    </row>
    <row r="1813" spans="1:6" ht="15" customHeight="1">
      <c r="A1813" s="300" t="s">
        <v>16</v>
      </c>
      <c r="B1813" s="306" t="s">
        <v>1667</v>
      </c>
      <c r="C1813" s="295"/>
      <c r="D1813" s="430"/>
      <c r="E1813" s="306"/>
      <c r="F1813" s="420"/>
    </row>
    <row r="1814" spans="1:6" ht="16" customHeight="1">
      <c r="A1814" s="308"/>
      <c r="B1814" s="306" t="s">
        <v>1668</v>
      </c>
      <c r="C1814" s="665"/>
      <c r="D1814" s="666"/>
      <c r="E1814" s="421"/>
      <c r="F1814" s="420"/>
    </row>
    <row r="1815" spans="1:6" ht="16" customHeight="1">
      <c r="A1815" s="300"/>
      <c r="B1815" s="306" t="s">
        <v>1669</v>
      </c>
      <c r="C1815" s="295"/>
      <c r="D1815" s="302"/>
      <c r="E1815" s="421"/>
      <c r="F1815" s="416"/>
    </row>
    <row r="1816" spans="1:6" ht="16" customHeight="1">
      <c r="A1816" s="300"/>
      <c r="B1816" s="306" t="s">
        <v>1670</v>
      </c>
      <c r="C1816" s="295"/>
      <c r="D1816" s="430"/>
      <c r="E1816" s="421"/>
      <c r="F1816" s="420"/>
    </row>
    <row r="1817" spans="1:6" ht="16" customHeight="1">
      <c r="A1817" s="300"/>
      <c r="B1817" s="306" t="s">
        <v>1671</v>
      </c>
      <c r="C1817" s="295"/>
      <c r="D1817" s="430"/>
      <c r="E1817" s="421"/>
      <c r="F1817" s="416"/>
    </row>
    <row r="1818" spans="1:6" ht="16" customHeight="1">
      <c r="A1818" s="300"/>
      <c r="B1818" s="306" t="s">
        <v>1672</v>
      </c>
      <c r="C1818" s="295">
        <v>2</v>
      </c>
      <c r="D1818" s="430" t="s">
        <v>32</v>
      </c>
      <c r="E1818" s="421"/>
      <c r="F1818" s="420"/>
    </row>
    <row r="1819" spans="1:6" ht="11.25" customHeight="1">
      <c r="A1819" s="300"/>
      <c r="B1819" s="306"/>
      <c r="C1819" s="295"/>
      <c r="D1819" s="430"/>
      <c r="E1819" s="421"/>
      <c r="F1819" s="420"/>
    </row>
    <row r="1820" spans="1:6" ht="16" customHeight="1">
      <c r="A1820" s="300"/>
      <c r="B1820" s="317" t="s">
        <v>1382</v>
      </c>
      <c r="C1820" s="295"/>
      <c r="D1820" s="302" t="s">
        <v>1</v>
      </c>
      <c r="E1820" s="421"/>
      <c r="F1820" s="416"/>
    </row>
    <row r="1821" spans="1:6" ht="16" customHeight="1">
      <c r="A1821" s="300"/>
      <c r="B1821" s="306"/>
      <c r="C1821" s="295"/>
      <c r="D1821" s="302"/>
      <c r="E1821" s="421"/>
      <c r="F1821" s="416"/>
    </row>
    <row r="1822" spans="1:6" ht="16" customHeight="1">
      <c r="A1822" s="300" t="s">
        <v>24</v>
      </c>
      <c r="B1822" s="306" t="s">
        <v>1673</v>
      </c>
      <c r="C1822" s="295" t="s">
        <v>21</v>
      </c>
      <c r="D1822" s="302"/>
      <c r="E1822" s="421"/>
      <c r="F1822" s="416"/>
    </row>
    <row r="1823" spans="1:6" ht="16" customHeight="1">
      <c r="A1823" s="300"/>
      <c r="B1823" s="306"/>
      <c r="C1823" s="295"/>
      <c r="D1823" s="302"/>
      <c r="E1823" s="421"/>
      <c r="F1823" s="416"/>
    </row>
    <row r="1824" spans="1:6" ht="16" customHeight="1">
      <c r="A1824" s="300"/>
      <c r="B1824" s="317" t="s">
        <v>1155</v>
      </c>
      <c r="C1824" s="295"/>
      <c r="D1824" s="302"/>
      <c r="E1824" s="421"/>
      <c r="F1824" s="416"/>
    </row>
    <row r="1825" spans="1:6" ht="11.25" customHeight="1">
      <c r="A1825" s="300"/>
      <c r="B1825" s="306"/>
      <c r="C1825" s="295"/>
      <c r="D1825" s="302"/>
      <c r="E1825" s="421"/>
      <c r="F1825" s="416"/>
    </row>
    <row r="1826" spans="1:6" ht="16" customHeight="1">
      <c r="A1826" s="300" t="s">
        <v>31</v>
      </c>
      <c r="B1826" s="306" t="s">
        <v>87</v>
      </c>
      <c r="C1826" s="295"/>
      <c r="D1826" s="430"/>
      <c r="E1826" s="421"/>
      <c r="F1826" s="416"/>
    </row>
    <row r="1827" spans="1:6" ht="16" customHeight="1">
      <c r="A1827" s="300"/>
      <c r="B1827" s="306" t="s">
        <v>88</v>
      </c>
      <c r="C1827" s="295" t="s">
        <v>21</v>
      </c>
      <c r="D1827" s="430"/>
      <c r="E1827" s="421"/>
      <c r="F1827" s="416"/>
    </row>
    <row r="1828" spans="1:6" ht="9" customHeight="1">
      <c r="A1828" s="300"/>
      <c r="B1828" s="306"/>
      <c r="C1828" s="295"/>
      <c r="D1828" s="430"/>
      <c r="E1828" s="421"/>
      <c r="F1828" s="416"/>
    </row>
    <row r="1829" spans="1:6" ht="16" customHeight="1">
      <c r="A1829" s="308" t="s">
        <v>34</v>
      </c>
      <c r="B1829" s="306" t="s">
        <v>89</v>
      </c>
      <c r="C1829" s="295"/>
      <c r="D1829" s="430"/>
      <c r="E1829" s="421"/>
      <c r="F1829" s="420"/>
    </row>
    <row r="1830" spans="1:6" ht="16" customHeight="1">
      <c r="A1830" s="308"/>
      <c r="B1830" s="306" t="s">
        <v>90</v>
      </c>
      <c r="C1830" s="295"/>
      <c r="D1830" s="430"/>
      <c r="E1830" s="421"/>
      <c r="F1830" s="420"/>
    </row>
    <row r="1831" spans="1:6" ht="16" customHeight="1">
      <c r="A1831" s="300"/>
      <c r="B1831" s="306" t="s">
        <v>91</v>
      </c>
      <c r="C1831" s="295" t="s">
        <v>21</v>
      </c>
      <c r="D1831" s="430"/>
      <c r="E1831" s="421"/>
      <c r="F1831" s="416"/>
    </row>
    <row r="1832" spans="1:6" ht="16" customHeight="1">
      <c r="A1832" s="308"/>
      <c r="B1832" s="306"/>
      <c r="C1832" s="665"/>
      <c r="D1832" s="666"/>
      <c r="E1832" s="421"/>
      <c r="F1832" s="420"/>
    </row>
    <row r="1833" spans="1:6" ht="16" customHeight="1">
      <c r="A1833" s="305"/>
      <c r="B1833" s="627"/>
      <c r="C1833" s="336"/>
      <c r="D1833" s="309"/>
      <c r="E1833" s="309"/>
      <c r="F1833" s="422"/>
    </row>
    <row r="1834" spans="1:6" ht="16" customHeight="1">
      <c r="A1834" s="303"/>
      <c r="B1834" s="310" t="s">
        <v>17</v>
      </c>
      <c r="C1834" s="324"/>
      <c r="D1834" s="304"/>
      <c r="E1834" s="628" t="s">
        <v>35</v>
      </c>
      <c r="F1834" s="418"/>
    </row>
    <row r="1835" spans="1:6" ht="16" customHeight="1">
      <c r="A1835" s="300"/>
      <c r="B1835" s="430"/>
      <c r="C1835" s="295"/>
      <c r="D1835" s="302"/>
      <c r="E1835" s="302"/>
      <c r="F1835" s="416"/>
    </row>
    <row r="1836" spans="1:6" ht="16" customHeight="1" thickBot="1">
      <c r="A1836" s="425" t="s">
        <v>1085</v>
      </c>
      <c r="B1836" s="311" t="s">
        <v>1538</v>
      </c>
      <c r="C1836" s="389">
        <f>+C1779+0.01</f>
        <v>6.3099999999999952</v>
      </c>
      <c r="D1836" s="398"/>
      <c r="E1836" s="426"/>
      <c r="F1836" s="427"/>
    </row>
    <row r="1837" spans="1:6" ht="16" customHeight="1">
      <c r="A1837" s="312"/>
      <c r="B1837" s="313"/>
      <c r="C1837" s="320"/>
      <c r="D1837" s="662"/>
      <c r="E1837" s="313"/>
      <c r="F1837" s="415"/>
    </row>
    <row r="1838" spans="1:6" ht="16" customHeight="1">
      <c r="A1838" s="300"/>
      <c r="B1838" s="302"/>
      <c r="C1838" s="295"/>
      <c r="D1838" s="625"/>
      <c r="E1838" s="663" t="s">
        <v>1627</v>
      </c>
      <c r="F1838" s="664"/>
    </row>
    <row r="1839" spans="1:6" ht="16" customHeight="1">
      <c r="A1839" s="303"/>
      <c r="B1839" s="304"/>
      <c r="C1839" s="324"/>
      <c r="D1839" s="432"/>
      <c r="E1839" s="304"/>
      <c r="F1839" s="418"/>
    </row>
    <row r="1840" spans="1:6" ht="16" customHeight="1">
      <c r="A1840" s="300"/>
      <c r="B1840" s="306"/>
      <c r="C1840" s="667"/>
      <c r="D1840" s="667"/>
      <c r="E1840" s="668"/>
      <c r="F1840" s="420"/>
    </row>
    <row r="1841" spans="1:6" ht="16" customHeight="1">
      <c r="A1841" s="300"/>
      <c r="B1841" s="307" t="s">
        <v>1674</v>
      </c>
      <c r="C1841" s="295"/>
      <c r="D1841" s="302"/>
      <c r="E1841" s="669"/>
      <c r="F1841" s="670"/>
    </row>
    <row r="1842" spans="1:6" ht="16" customHeight="1">
      <c r="A1842" s="300"/>
      <c r="B1842" s="306"/>
      <c r="C1842" s="295"/>
      <c r="D1842" s="302"/>
      <c r="E1842" s="669"/>
      <c r="F1842" s="670"/>
    </row>
    <row r="1843" spans="1:6" ht="16" customHeight="1">
      <c r="A1843" s="300" t="s">
        <v>2</v>
      </c>
      <c r="B1843" s="306" t="s">
        <v>1675</v>
      </c>
      <c r="C1843" s="295"/>
      <c r="D1843" s="302"/>
      <c r="E1843" s="669"/>
      <c r="F1843" s="670"/>
    </row>
    <row r="1844" spans="1:6" ht="16" customHeight="1">
      <c r="A1844" s="300"/>
      <c r="B1844" s="307" t="s">
        <v>1676</v>
      </c>
      <c r="C1844" s="295"/>
      <c r="D1844" s="302"/>
      <c r="E1844" s="669"/>
      <c r="F1844" s="670"/>
    </row>
    <row r="1845" spans="1:6" ht="16" customHeight="1">
      <c r="A1845" s="300"/>
      <c r="B1845" s="306" t="s">
        <v>1677</v>
      </c>
      <c r="C1845" s="295"/>
      <c r="D1845" s="302" t="s">
        <v>21</v>
      </c>
      <c r="E1845" s="671"/>
      <c r="F1845" s="672"/>
    </row>
    <row r="1846" spans="1:6" ht="16" customHeight="1">
      <c r="A1846" s="300"/>
      <c r="B1846" s="306"/>
      <c r="C1846" s="667"/>
      <c r="D1846" s="667"/>
      <c r="E1846" s="421"/>
      <c r="F1846" s="420"/>
    </row>
    <row r="1847" spans="1:6" ht="16" customHeight="1">
      <c r="A1847" s="300"/>
      <c r="B1847" s="306"/>
      <c r="C1847" s="667"/>
      <c r="D1847" s="667"/>
      <c r="E1847" s="421"/>
      <c r="F1847" s="420"/>
    </row>
    <row r="1848" spans="1:6" ht="16" customHeight="1">
      <c r="A1848" s="300"/>
      <c r="B1848" s="306"/>
      <c r="C1848" s="667"/>
      <c r="D1848" s="667"/>
      <c r="E1848" s="421"/>
      <c r="F1848" s="420"/>
    </row>
    <row r="1849" spans="1:6" ht="16" customHeight="1">
      <c r="A1849" s="300"/>
      <c r="B1849" s="306"/>
      <c r="C1849" s="295"/>
      <c r="D1849" s="302"/>
      <c r="E1849" s="421"/>
      <c r="F1849" s="420"/>
    </row>
    <row r="1850" spans="1:6" ht="16" customHeight="1">
      <c r="A1850" s="308"/>
      <c r="B1850" s="306"/>
      <c r="C1850" s="665"/>
      <c r="D1850" s="666"/>
      <c r="E1850" s="421"/>
      <c r="F1850" s="420"/>
    </row>
    <row r="1851" spans="1:6" ht="16" customHeight="1">
      <c r="A1851" s="300"/>
      <c r="B1851" s="306"/>
      <c r="C1851" s="295"/>
      <c r="D1851" s="302"/>
      <c r="E1851" s="421"/>
      <c r="F1851" s="416"/>
    </row>
    <row r="1852" spans="1:6" ht="16" customHeight="1">
      <c r="A1852" s="300"/>
      <c r="B1852" s="306"/>
      <c r="C1852" s="295"/>
      <c r="D1852" s="302"/>
      <c r="E1852" s="421"/>
      <c r="F1852" s="416"/>
    </row>
    <row r="1853" spans="1:6" ht="16" customHeight="1">
      <c r="A1853" s="300"/>
      <c r="B1853" s="306"/>
      <c r="C1853" s="295"/>
      <c r="D1853" s="302"/>
      <c r="E1853" s="421"/>
      <c r="F1853" s="416"/>
    </row>
    <row r="1854" spans="1:6" ht="16" customHeight="1">
      <c r="A1854" s="300"/>
      <c r="B1854" s="306"/>
      <c r="C1854" s="295"/>
      <c r="D1854" s="302"/>
      <c r="E1854" s="421"/>
      <c r="F1854" s="416"/>
    </row>
    <row r="1855" spans="1:6" ht="16" customHeight="1">
      <c r="A1855" s="300"/>
      <c r="B1855" s="306"/>
      <c r="C1855" s="295"/>
      <c r="D1855" s="302"/>
      <c r="E1855" s="421"/>
      <c r="F1855" s="416"/>
    </row>
    <row r="1856" spans="1:6" ht="16" customHeight="1">
      <c r="A1856" s="300"/>
      <c r="B1856" s="306"/>
      <c r="C1856" s="295"/>
      <c r="D1856" s="302"/>
      <c r="E1856" s="421"/>
      <c r="F1856" s="416"/>
    </row>
    <row r="1857" spans="1:6" ht="16" customHeight="1">
      <c r="A1857" s="300"/>
      <c r="B1857" s="306"/>
      <c r="C1857" s="295"/>
      <c r="D1857" s="302"/>
      <c r="E1857" s="421"/>
      <c r="F1857" s="416"/>
    </row>
    <row r="1858" spans="1:6" ht="16" customHeight="1">
      <c r="A1858" s="300"/>
      <c r="B1858" s="306"/>
      <c r="C1858" s="295"/>
      <c r="D1858" s="302"/>
      <c r="E1858" s="421"/>
      <c r="F1858" s="416"/>
    </row>
    <row r="1859" spans="1:6" ht="16" customHeight="1">
      <c r="A1859" s="300"/>
      <c r="B1859" s="306"/>
      <c r="C1859" s="295"/>
      <c r="D1859" s="302"/>
      <c r="E1859" s="421"/>
      <c r="F1859" s="416"/>
    </row>
    <row r="1860" spans="1:6" ht="16" customHeight="1">
      <c r="A1860" s="300"/>
      <c r="B1860" s="306"/>
      <c r="C1860" s="295"/>
      <c r="D1860" s="302"/>
      <c r="E1860" s="421"/>
      <c r="F1860" s="416"/>
    </row>
    <row r="1861" spans="1:6" ht="16" customHeight="1">
      <c r="A1861" s="300"/>
      <c r="B1861" s="306"/>
      <c r="C1861" s="295"/>
      <c r="D1861" s="302"/>
      <c r="E1861" s="421"/>
      <c r="F1861" s="416"/>
    </row>
    <row r="1862" spans="1:6" ht="16" customHeight="1">
      <c r="A1862" s="300"/>
      <c r="B1862" s="306"/>
      <c r="C1862" s="295"/>
      <c r="D1862" s="302"/>
      <c r="E1862" s="421"/>
      <c r="F1862" s="416"/>
    </row>
    <row r="1863" spans="1:6" ht="16" customHeight="1">
      <c r="A1863" s="300"/>
      <c r="B1863" s="306"/>
      <c r="C1863" s="295"/>
      <c r="D1863" s="302"/>
      <c r="E1863" s="421"/>
      <c r="F1863" s="416"/>
    </row>
    <row r="1864" spans="1:6" ht="16" customHeight="1">
      <c r="A1864" s="300"/>
      <c r="B1864" s="306"/>
      <c r="C1864" s="295"/>
      <c r="D1864" s="302"/>
      <c r="E1864" s="421"/>
      <c r="F1864" s="416"/>
    </row>
    <row r="1865" spans="1:6" ht="16" customHeight="1">
      <c r="A1865" s="300"/>
      <c r="B1865" s="306"/>
      <c r="C1865" s="295"/>
      <c r="D1865" s="302"/>
      <c r="E1865" s="421"/>
      <c r="F1865" s="416"/>
    </row>
    <row r="1866" spans="1:6" ht="16" customHeight="1">
      <c r="A1866" s="300"/>
      <c r="B1866" s="306"/>
      <c r="C1866" s="295"/>
      <c r="D1866" s="302"/>
      <c r="E1866" s="421"/>
      <c r="F1866" s="416"/>
    </row>
    <row r="1867" spans="1:6" ht="16" customHeight="1">
      <c r="A1867" s="300"/>
      <c r="B1867" s="306"/>
      <c r="C1867" s="295"/>
      <c r="D1867" s="302"/>
      <c r="E1867" s="421"/>
      <c r="F1867" s="416"/>
    </row>
    <row r="1868" spans="1:6" ht="16" customHeight="1">
      <c r="A1868" s="300"/>
      <c r="B1868" s="306"/>
      <c r="C1868" s="295"/>
      <c r="D1868" s="302"/>
      <c r="E1868" s="421"/>
      <c r="F1868" s="416"/>
    </row>
    <row r="1869" spans="1:6" ht="16" customHeight="1">
      <c r="A1869" s="300"/>
      <c r="B1869" s="306"/>
      <c r="C1869" s="295"/>
      <c r="D1869" s="302"/>
      <c r="E1869" s="421"/>
      <c r="F1869" s="416"/>
    </row>
    <row r="1870" spans="1:6" ht="16" customHeight="1">
      <c r="A1870" s="300"/>
      <c r="B1870" s="306"/>
      <c r="C1870" s="295"/>
      <c r="D1870" s="302"/>
      <c r="E1870" s="421"/>
      <c r="F1870" s="416"/>
    </row>
    <row r="1871" spans="1:6" ht="16" customHeight="1">
      <c r="A1871" s="300"/>
      <c r="B1871" s="306"/>
      <c r="C1871" s="295"/>
      <c r="D1871" s="302"/>
      <c r="E1871" s="421"/>
      <c r="F1871" s="416"/>
    </row>
    <row r="1872" spans="1:6" ht="16" customHeight="1">
      <c r="A1872" s="300"/>
      <c r="B1872" s="306"/>
      <c r="C1872" s="295"/>
      <c r="D1872" s="302"/>
      <c r="E1872" s="421"/>
      <c r="F1872" s="416"/>
    </row>
    <row r="1873" spans="1:6" ht="16" customHeight="1">
      <c r="A1873" s="300"/>
      <c r="B1873" s="306"/>
      <c r="C1873" s="295"/>
      <c r="D1873" s="302"/>
      <c r="E1873" s="421"/>
      <c r="F1873" s="416"/>
    </row>
    <row r="1874" spans="1:6" ht="16" customHeight="1">
      <c r="A1874" s="300"/>
      <c r="B1874" s="306"/>
      <c r="C1874" s="295"/>
      <c r="D1874" s="302"/>
      <c r="E1874" s="421"/>
      <c r="F1874" s="416"/>
    </row>
    <row r="1875" spans="1:6" ht="16" customHeight="1">
      <c r="A1875" s="300"/>
      <c r="B1875" s="306"/>
      <c r="C1875" s="295"/>
      <c r="D1875" s="302"/>
      <c r="E1875" s="421"/>
      <c r="F1875" s="416"/>
    </row>
    <row r="1876" spans="1:6" ht="16" customHeight="1">
      <c r="A1876" s="300"/>
      <c r="B1876" s="306"/>
      <c r="C1876" s="295"/>
      <c r="D1876" s="302"/>
      <c r="E1876" s="421"/>
      <c r="F1876" s="416"/>
    </row>
    <row r="1877" spans="1:6" ht="16" customHeight="1">
      <c r="A1877" s="300"/>
      <c r="B1877" s="306"/>
      <c r="C1877" s="295"/>
      <c r="D1877" s="302"/>
      <c r="E1877" s="421"/>
      <c r="F1877" s="416"/>
    </row>
    <row r="1878" spans="1:6" ht="16" customHeight="1">
      <c r="A1878" s="300"/>
      <c r="B1878" s="306"/>
      <c r="C1878" s="295"/>
      <c r="D1878" s="302"/>
      <c r="E1878" s="421"/>
      <c r="F1878" s="416"/>
    </row>
    <row r="1879" spans="1:6" ht="16" customHeight="1">
      <c r="A1879" s="300"/>
      <c r="B1879" s="306"/>
      <c r="C1879" s="295"/>
      <c r="D1879" s="302"/>
      <c r="E1879" s="421"/>
      <c r="F1879" s="416"/>
    </row>
    <row r="1880" spans="1:6" ht="16" customHeight="1">
      <c r="A1880" s="300"/>
      <c r="B1880" s="306"/>
      <c r="C1880" s="295"/>
      <c r="D1880" s="302"/>
      <c r="E1880" s="421"/>
      <c r="F1880" s="416"/>
    </row>
    <row r="1881" spans="1:6" ht="16" customHeight="1">
      <c r="A1881" s="300"/>
      <c r="B1881" s="306"/>
      <c r="C1881" s="295"/>
      <c r="D1881" s="302"/>
      <c r="E1881" s="421"/>
      <c r="F1881" s="416"/>
    </row>
    <row r="1882" spans="1:6" ht="16" customHeight="1">
      <c r="A1882" s="300"/>
      <c r="B1882" s="306"/>
      <c r="C1882" s="295"/>
      <c r="D1882" s="302"/>
      <c r="E1882" s="421"/>
      <c r="F1882" s="416"/>
    </row>
    <row r="1883" spans="1:6" ht="16" customHeight="1">
      <c r="A1883" s="300"/>
      <c r="B1883" s="306"/>
      <c r="C1883" s="295"/>
      <c r="D1883" s="302"/>
      <c r="E1883" s="421"/>
      <c r="F1883" s="416"/>
    </row>
    <row r="1884" spans="1:6" ht="16" customHeight="1">
      <c r="A1884" s="300"/>
      <c r="B1884" s="306"/>
      <c r="C1884" s="295"/>
      <c r="D1884" s="302"/>
      <c r="E1884" s="421"/>
      <c r="F1884" s="416"/>
    </row>
    <row r="1885" spans="1:6" ht="15" customHeight="1">
      <c r="A1885" s="300"/>
      <c r="B1885" s="317"/>
      <c r="C1885" s="295"/>
      <c r="D1885" s="302"/>
      <c r="E1885" s="306"/>
      <c r="F1885" s="420"/>
    </row>
    <row r="1886" spans="1:6" ht="16" customHeight="1">
      <c r="A1886" s="308"/>
      <c r="B1886" s="306"/>
      <c r="C1886" s="665"/>
      <c r="D1886" s="666"/>
      <c r="E1886" s="421"/>
      <c r="F1886" s="420"/>
    </row>
    <row r="1887" spans="1:6" ht="15" customHeight="1">
      <c r="A1887" s="308"/>
      <c r="B1887" s="315"/>
      <c r="C1887" s="295"/>
      <c r="D1887" s="302"/>
      <c r="E1887" s="306"/>
      <c r="F1887" s="420"/>
    </row>
    <row r="1888" spans="1:6" ht="15" customHeight="1">
      <c r="A1888" s="308"/>
      <c r="B1888" s="315"/>
      <c r="C1888" s="295"/>
      <c r="D1888" s="302"/>
      <c r="E1888" s="306"/>
      <c r="F1888" s="420"/>
    </row>
    <row r="1889" spans="1:6" ht="15" customHeight="1">
      <c r="A1889" s="305"/>
      <c r="B1889" s="627"/>
      <c r="C1889" s="336"/>
      <c r="D1889" s="309"/>
      <c r="E1889" s="309"/>
      <c r="F1889" s="422"/>
    </row>
    <row r="1890" spans="1:6" ht="15" customHeight="1">
      <c r="A1890" s="303"/>
      <c r="B1890" s="310" t="s">
        <v>17</v>
      </c>
      <c r="C1890" s="324"/>
      <c r="D1890" s="304"/>
      <c r="E1890" s="628" t="s">
        <v>35</v>
      </c>
      <c r="F1890" s="418"/>
    </row>
    <row r="1891" spans="1:6" ht="15" customHeight="1">
      <c r="A1891" s="300"/>
      <c r="B1891" s="430"/>
      <c r="C1891" s="295"/>
      <c r="D1891" s="302"/>
      <c r="E1891" s="302"/>
      <c r="F1891" s="416"/>
    </row>
    <row r="1892" spans="1:6" ht="14.25" customHeight="1" thickBot="1">
      <c r="A1892" s="425" t="s">
        <v>1085</v>
      </c>
      <c r="B1892" s="311" t="s">
        <v>1538</v>
      </c>
      <c r="C1892" s="389">
        <f>+C1836+0.01</f>
        <v>6.319999999999995</v>
      </c>
      <c r="D1892" s="398"/>
      <c r="E1892" s="426"/>
      <c r="F1892" s="427"/>
    </row>
    <row r="1893" spans="1:6" ht="15" customHeight="1">
      <c r="A1893" s="312"/>
      <c r="B1893" s="313"/>
      <c r="C1893" s="320"/>
      <c r="D1893" s="313"/>
      <c r="E1893" s="414"/>
      <c r="F1893" s="415"/>
    </row>
    <row r="1894" spans="1:6" ht="15" customHeight="1">
      <c r="A1894" s="300"/>
      <c r="B1894" s="301"/>
      <c r="C1894" s="295"/>
      <c r="D1894" s="302"/>
      <c r="E1894" s="630" t="s">
        <v>1627</v>
      </c>
      <c r="F1894" s="434"/>
    </row>
    <row r="1895" spans="1:6" ht="15" customHeight="1">
      <c r="A1895" s="303"/>
      <c r="B1895" s="304"/>
      <c r="C1895" s="324"/>
      <c r="D1895" s="304"/>
      <c r="E1895" s="417"/>
      <c r="F1895" s="418"/>
    </row>
    <row r="1896" spans="1:6" ht="15" customHeight="1">
      <c r="A1896" s="300"/>
      <c r="B1896" s="654"/>
      <c r="C1896" s="393"/>
      <c r="D1896" s="302"/>
      <c r="E1896" s="419"/>
      <c r="F1896" s="416"/>
    </row>
    <row r="1897" spans="1:6" ht="15" customHeight="1">
      <c r="A1897" s="300"/>
      <c r="B1897" s="370"/>
      <c r="C1897" s="296"/>
      <c r="D1897" s="302"/>
      <c r="E1897" s="306"/>
      <c r="F1897" s="416"/>
    </row>
    <row r="1898" spans="1:6" ht="15" customHeight="1">
      <c r="A1898" s="300"/>
      <c r="B1898" s="371"/>
      <c r="C1898" s="296"/>
      <c r="D1898" s="302"/>
      <c r="E1898" s="306"/>
      <c r="F1898" s="416"/>
    </row>
    <row r="1899" spans="1:6" ht="15" customHeight="1">
      <c r="A1899" s="300"/>
      <c r="B1899" s="371"/>
      <c r="C1899" s="296"/>
      <c r="D1899" s="302"/>
      <c r="E1899" s="306"/>
      <c r="F1899" s="416"/>
    </row>
    <row r="1900" spans="1:6" ht="15" customHeight="1">
      <c r="A1900" s="300"/>
      <c r="B1900" s="371"/>
      <c r="C1900" s="296"/>
      <c r="D1900" s="302"/>
      <c r="E1900" s="306"/>
      <c r="F1900" s="416"/>
    </row>
    <row r="1901" spans="1:6" ht="15" customHeight="1">
      <c r="A1901" s="300"/>
      <c r="B1901" s="371"/>
      <c r="C1901" s="296"/>
      <c r="D1901" s="302"/>
      <c r="E1901" s="306"/>
      <c r="F1901" s="416"/>
    </row>
    <row r="1902" spans="1:6" ht="15" customHeight="1">
      <c r="A1902" s="300"/>
      <c r="B1902" s="371"/>
      <c r="C1902" s="296"/>
      <c r="D1902" s="302"/>
      <c r="E1902" s="306"/>
      <c r="F1902" s="416"/>
    </row>
    <row r="1903" spans="1:6" ht="15" customHeight="1">
      <c r="A1903" s="300"/>
      <c r="B1903" s="370"/>
      <c r="C1903" s="296"/>
      <c r="D1903" s="302"/>
      <c r="E1903" s="306"/>
      <c r="F1903" s="416"/>
    </row>
    <row r="1904" spans="1:6" ht="15" customHeight="1">
      <c r="A1904" s="300"/>
      <c r="B1904" s="370"/>
      <c r="C1904" s="296"/>
      <c r="D1904" s="302"/>
      <c r="E1904" s="306"/>
      <c r="F1904" s="416"/>
    </row>
    <row r="1905" spans="1:6" ht="15" customHeight="1">
      <c r="A1905" s="300"/>
      <c r="B1905" s="370"/>
      <c r="C1905" s="296"/>
      <c r="D1905" s="302"/>
      <c r="E1905" s="306"/>
      <c r="F1905" s="416"/>
    </row>
    <row r="1906" spans="1:6" ht="15" customHeight="1">
      <c r="A1906" s="300"/>
      <c r="B1906" s="370"/>
      <c r="C1906" s="296"/>
      <c r="D1906" s="302"/>
      <c r="E1906" s="306"/>
      <c r="F1906" s="416"/>
    </row>
    <row r="1907" spans="1:6" ht="15" customHeight="1">
      <c r="A1907" s="300"/>
      <c r="B1907" s="370"/>
      <c r="C1907" s="296"/>
      <c r="D1907" s="302"/>
      <c r="E1907" s="306"/>
      <c r="F1907" s="416"/>
    </row>
    <row r="1908" spans="1:6" ht="15" customHeight="1">
      <c r="A1908" s="300"/>
      <c r="B1908" s="370"/>
      <c r="C1908" s="296"/>
      <c r="D1908" s="302"/>
      <c r="E1908" s="306"/>
      <c r="F1908" s="416"/>
    </row>
    <row r="1909" spans="1:6" ht="15" customHeight="1">
      <c r="A1909" s="300"/>
      <c r="B1909" s="370"/>
      <c r="C1909" s="296"/>
      <c r="D1909" s="302"/>
      <c r="E1909" s="306"/>
      <c r="F1909" s="416"/>
    </row>
    <row r="1910" spans="1:6" ht="15" customHeight="1">
      <c r="A1910" s="300"/>
      <c r="B1910" s="370"/>
      <c r="C1910" s="296"/>
      <c r="D1910" s="302"/>
      <c r="E1910" s="306"/>
      <c r="F1910" s="416"/>
    </row>
    <row r="1911" spans="1:6" ht="15" customHeight="1">
      <c r="A1911" s="300"/>
      <c r="B1911" s="370"/>
      <c r="C1911" s="296"/>
      <c r="D1911" s="302"/>
      <c r="E1911" s="306"/>
      <c r="F1911" s="416"/>
    </row>
    <row r="1912" spans="1:6" ht="15" customHeight="1">
      <c r="A1912" s="300"/>
      <c r="B1912" s="370"/>
      <c r="C1912" s="296"/>
      <c r="D1912" s="302"/>
      <c r="E1912" s="306"/>
      <c r="F1912" s="416"/>
    </row>
    <row r="1913" spans="1:6" ht="15" customHeight="1">
      <c r="A1913" s="300"/>
      <c r="B1913" s="370"/>
      <c r="C1913" s="296"/>
      <c r="D1913" s="302"/>
      <c r="E1913" s="306"/>
      <c r="F1913" s="416"/>
    </row>
    <row r="1914" spans="1:6" ht="15" customHeight="1">
      <c r="A1914" s="300"/>
      <c r="B1914" s="370"/>
      <c r="C1914" s="296"/>
      <c r="D1914" s="302"/>
      <c r="E1914" s="306"/>
      <c r="F1914" s="416"/>
    </row>
    <row r="1915" spans="1:6" ht="15" customHeight="1">
      <c r="A1915" s="300"/>
      <c r="B1915" s="656" t="s">
        <v>27</v>
      </c>
      <c r="C1915" s="296"/>
      <c r="D1915" s="302"/>
      <c r="E1915" s="306"/>
      <c r="F1915" s="416"/>
    </row>
    <row r="1916" spans="1:6" ht="15" customHeight="1">
      <c r="A1916" s="300"/>
      <c r="B1916" s="371"/>
      <c r="C1916" s="296"/>
      <c r="D1916" s="302"/>
      <c r="E1916" s="306"/>
      <c r="F1916" s="416"/>
    </row>
    <row r="1917" spans="1:6" ht="15" customHeight="1">
      <c r="A1917" s="300"/>
      <c r="B1917" s="656" t="s">
        <v>70</v>
      </c>
      <c r="C1917" s="296"/>
      <c r="D1917" s="302"/>
      <c r="E1917" s="306"/>
      <c r="F1917" s="416"/>
    </row>
    <row r="1918" spans="1:6" ht="15" customHeight="1">
      <c r="A1918" s="300"/>
      <c r="B1918" s="370"/>
      <c r="C1918" s="296"/>
      <c r="D1918" s="302"/>
      <c r="E1918" s="306"/>
      <c r="F1918" s="416"/>
    </row>
    <row r="1919" spans="1:6" ht="15" customHeight="1">
      <c r="A1919" s="300"/>
      <c r="B1919" s="657">
        <f>C1779</f>
        <v>6.2999999999999954</v>
      </c>
      <c r="C1919" s="296"/>
      <c r="D1919" s="302"/>
      <c r="E1919" s="306"/>
      <c r="F1919" s="416"/>
    </row>
    <row r="1920" spans="1:6" ht="15" customHeight="1">
      <c r="A1920" s="300"/>
      <c r="B1920" s="296"/>
      <c r="C1920" s="296"/>
      <c r="D1920" s="302"/>
      <c r="E1920" s="306"/>
      <c r="F1920" s="416"/>
    </row>
    <row r="1921" spans="1:6" ht="15" customHeight="1">
      <c r="A1921" s="300"/>
      <c r="B1921" s="657">
        <f>C1836</f>
        <v>6.3099999999999952</v>
      </c>
      <c r="C1921" s="296"/>
      <c r="D1921" s="302"/>
      <c r="E1921" s="306"/>
      <c r="F1921" s="416"/>
    </row>
    <row r="1922" spans="1:6" ht="15" customHeight="1">
      <c r="A1922" s="300"/>
      <c r="B1922" s="296"/>
      <c r="C1922" s="296"/>
      <c r="D1922" s="302"/>
      <c r="E1922" s="306"/>
      <c r="F1922" s="416"/>
    </row>
    <row r="1923" spans="1:6" ht="15" customHeight="1">
      <c r="A1923" s="300"/>
      <c r="B1923" s="657">
        <f>C1892</f>
        <v>6.319999999999995</v>
      </c>
      <c r="C1923" s="296"/>
      <c r="D1923" s="302"/>
      <c r="E1923" s="306"/>
      <c r="F1923" s="416"/>
    </row>
    <row r="1924" spans="1:6" ht="15" customHeight="1">
      <c r="A1924" s="300"/>
      <c r="B1924" s="673"/>
      <c r="C1924" s="296"/>
      <c r="D1924" s="302"/>
      <c r="E1924" s="306"/>
      <c r="F1924" s="416"/>
    </row>
    <row r="1925" spans="1:6" ht="15" customHeight="1">
      <c r="A1925" s="300"/>
      <c r="B1925" s="370"/>
      <c r="C1925" s="296"/>
      <c r="D1925" s="302"/>
      <c r="E1925" s="306"/>
      <c r="F1925" s="416"/>
    </row>
    <row r="1926" spans="1:6" ht="15" customHeight="1">
      <c r="A1926" s="300"/>
      <c r="B1926" s="371"/>
      <c r="C1926" s="296"/>
      <c r="D1926" s="302"/>
      <c r="E1926" s="306"/>
      <c r="F1926" s="416"/>
    </row>
    <row r="1927" spans="1:6" ht="15" customHeight="1">
      <c r="A1927" s="300"/>
      <c r="B1927" s="370"/>
      <c r="C1927" s="296"/>
      <c r="D1927" s="302"/>
      <c r="E1927" s="306"/>
      <c r="F1927" s="416"/>
    </row>
    <row r="1928" spans="1:6" ht="15" customHeight="1">
      <c r="A1928" s="300"/>
      <c r="B1928" s="370"/>
      <c r="C1928" s="296"/>
      <c r="D1928" s="302"/>
      <c r="E1928" s="306"/>
      <c r="F1928" s="416"/>
    </row>
    <row r="1929" spans="1:6" ht="15" customHeight="1">
      <c r="A1929" s="300"/>
      <c r="B1929" s="370"/>
      <c r="C1929" s="296"/>
      <c r="D1929" s="302"/>
      <c r="E1929" s="306"/>
      <c r="F1929" s="416"/>
    </row>
    <row r="1930" spans="1:6" ht="15" customHeight="1">
      <c r="A1930" s="300"/>
      <c r="B1930" s="370"/>
      <c r="C1930" s="296"/>
      <c r="D1930" s="302"/>
      <c r="E1930" s="306"/>
      <c r="F1930" s="416"/>
    </row>
    <row r="1931" spans="1:6" ht="15" customHeight="1">
      <c r="A1931" s="300"/>
      <c r="B1931" s="370"/>
      <c r="C1931" s="296"/>
      <c r="D1931" s="302"/>
      <c r="E1931" s="306"/>
      <c r="F1931" s="416"/>
    </row>
    <row r="1932" spans="1:6" ht="15" customHeight="1">
      <c r="A1932" s="300"/>
      <c r="B1932" s="370"/>
      <c r="C1932" s="296"/>
      <c r="D1932" s="302"/>
      <c r="E1932" s="306"/>
      <c r="F1932" s="416"/>
    </row>
    <row r="1933" spans="1:6" ht="15" customHeight="1">
      <c r="A1933" s="300"/>
      <c r="B1933" s="370"/>
      <c r="C1933" s="296"/>
      <c r="D1933" s="302"/>
      <c r="E1933" s="306"/>
      <c r="F1933" s="416"/>
    </row>
    <row r="1934" spans="1:6" ht="15" customHeight="1">
      <c r="A1934" s="300"/>
      <c r="B1934" s="370"/>
      <c r="C1934" s="296"/>
      <c r="D1934" s="302"/>
      <c r="E1934" s="306"/>
      <c r="F1934" s="416"/>
    </row>
    <row r="1935" spans="1:6" ht="15" customHeight="1">
      <c r="A1935" s="300"/>
      <c r="B1935" s="370"/>
      <c r="C1935" s="296"/>
      <c r="D1935" s="302"/>
      <c r="E1935" s="306"/>
      <c r="F1935" s="416"/>
    </row>
    <row r="1936" spans="1:6" ht="15" customHeight="1">
      <c r="A1936" s="300"/>
      <c r="B1936" s="370"/>
      <c r="C1936" s="296"/>
      <c r="D1936" s="302"/>
      <c r="E1936" s="306"/>
      <c r="F1936" s="416"/>
    </row>
    <row r="1937" spans="1:6" ht="15" customHeight="1">
      <c r="A1937" s="300"/>
      <c r="B1937" s="370"/>
      <c r="C1937" s="296"/>
      <c r="D1937" s="302"/>
      <c r="E1937" s="306"/>
      <c r="F1937" s="416"/>
    </row>
    <row r="1938" spans="1:6" ht="15" customHeight="1">
      <c r="A1938" s="300"/>
      <c r="B1938" s="370"/>
      <c r="C1938" s="296"/>
      <c r="D1938" s="302"/>
      <c r="E1938" s="306"/>
      <c r="F1938" s="416"/>
    </row>
    <row r="1939" spans="1:6" ht="15" customHeight="1">
      <c r="A1939" s="300"/>
      <c r="B1939" s="370"/>
      <c r="C1939" s="296"/>
      <c r="D1939" s="302"/>
      <c r="E1939" s="306"/>
      <c r="F1939" s="416"/>
    </row>
    <row r="1940" spans="1:6" ht="15" customHeight="1">
      <c r="A1940" s="300"/>
      <c r="B1940" s="370"/>
      <c r="C1940" s="296"/>
      <c r="D1940" s="302"/>
      <c r="E1940" s="306"/>
      <c r="F1940" s="416"/>
    </row>
    <row r="1941" spans="1:6" ht="15" customHeight="1">
      <c r="A1941" s="658"/>
      <c r="B1941" s="371"/>
      <c r="C1941" s="296"/>
      <c r="D1941" s="302"/>
      <c r="E1941" s="306"/>
      <c r="F1941" s="416"/>
    </row>
    <row r="1942" spans="1:6" ht="15" customHeight="1">
      <c r="A1942" s="300"/>
      <c r="B1942" s="370"/>
      <c r="C1942" s="296"/>
      <c r="D1942" s="302"/>
      <c r="E1942" s="306"/>
      <c r="F1942" s="416"/>
    </row>
    <row r="1943" spans="1:6" ht="15" customHeight="1">
      <c r="A1943" s="300"/>
      <c r="B1943" s="370"/>
      <c r="C1943" s="296"/>
      <c r="D1943" s="302"/>
      <c r="E1943" s="306"/>
      <c r="F1943" s="416"/>
    </row>
    <row r="1944" spans="1:6" ht="15" customHeight="1">
      <c r="A1944" s="300"/>
      <c r="B1944" s="371"/>
      <c r="C1944" s="296"/>
      <c r="D1944" s="302"/>
      <c r="E1944" s="306"/>
      <c r="F1944" s="416"/>
    </row>
    <row r="1945" spans="1:6" ht="15" customHeight="1">
      <c r="A1945" s="300"/>
      <c r="B1945" s="371"/>
      <c r="C1945" s="296"/>
      <c r="D1945" s="302"/>
      <c r="E1945" s="306"/>
      <c r="F1945" s="416"/>
    </row>
    <row r="1946" spans="1:6" ht="15" customHeight="1">
      <c r="A1946" s="300"/>
      <c r="B1946" s="370"/>
      <c r="C1946" s="296"/>
      <c r="D1946" s="302"/>
      <c r="E1946" s="306"/>
      <c r="F1946" s="416"/>
    </row>
    <row r="1947" spans="1:6" ht="15" customHeight="1">
      <c r="A1947" s="300"/>
      <c r="B1947" s="417"/>
      <c r="C1947" s="296"/>
      <c r="D1947" s="302"/>
      <c r="E1947" s="306"/>
      <c r="F1947" s="416"/>
    </row>
    <row r="1948" spans="1:6" ht="15" customHeight="1">
      <c r="A1948" s="305"/>
      <c r="B1948" s="309"/>
      <c r="C1948" s="336"/>
      <c r="D1948" s="309"/>
      <c r="E1948" s="659"/>
      <c r="F1948" s="424"/>
    </row>
    <row r="1949" spans="1:6" ht="15" customHeight="1">
      <c r="A1949" s="303" t="s">
        <v>1</v>
      </c>
      <c r="B1949" s="310" t="s">
        <v>29</v>
      </c>
      <c r="C1949" s="324" t="s">
        <v>1</v>
      </c>
      <c r="D1949" s="304"/>
      <c r="E1949" s="628" t="s">
        <v>35</v>
      </c>
      <c r="F1949" s="418"/>
    </row>
    <row r="1950" spans="1:6" ht="15" customHeight="1">
      <c r="A1950" s="300" t="s">
        <v>1</v>
      </c>
      <c r="B1950" s="302" t="s">
        <v>1</v>
      </c>
      <c r="C1950" s="295" t="s">
        <v>1</v>
      </c>
      <c r="D1950" s="302"/>
      <c r="E1950" s="302" t="s">
        <v>1</v>
      </c>
      <c r="F1950" s="416"/>
    </row>
    <row r="1951" spans="1:6" ht="14.25" customHeight="1" thickBot="1">
      <c r="A1951" s="425" t="s">
        <v>1085</v>
      </c>
      <c r="B1951" s="311" t="s">
        <v>1538</v>
      </c>
      <c r="C1951" s="389">
        <f>+C1892+0.01</f>
        <v>6.3299999999999947</v>
      </c>
      <c r="D1951" s="398"/>
      <c r="E1951" s="426"/>
      <c r="F1951" s="427"/>
    </row>
    <row r="1952" spans="1:6" ht="15" customHeight="1">
      <c r="A1952" s="433"/>
      <c r="B1952" s="313"/>
      <c r="C1952" s="320"/>
      <c r="D1952" s="313"/>
      <c r="E1952" s="414"/>
      <c r="F1952" s="415"/>
    </row>
    <row r="1953" spans="1:6" ht="15" customHeight="1">
      <c r="A1953" s="373"/>
      <c r="B1953" s="301" t="s">
        <v>94</v>
      </c>
      <c r="C1953" s="295"/>
      <c r="D1953" s="302"/>
      <c r="E1953" s="428"/>
      <c r="F1953" s="434"/>
    </row>
    <row r="1954" spans="1:6" ht="15" customHeight="1">
      <c r="A1954" s="303"/>
      <c r="B1954" s="362"/>
      <c r="C1954" s="324"/>
      <c r="D1954" s="304"/>
      <c r="E1954" s="660"/>
      <c r="F1954" s="418"/>
    </row>
    <row r="1955" spans="1:6" ht="15" customHeight="1">
      <c r="A1955" s="305"/>
      <c r="B1955" s="419"/>
      <c r="C1955" s="295"/>
      <c r="D1955" s="302"/>
      <c r="E1955" s="661"/>
      <c r="F1955" s="422"/>
    </row>
    <row r="1956" spans="1:6" ht="15" customHeight="1">
      <c r="A1956" s="300"/>
      <c r="B1956" s="317" t="s">
        <v>1678</v>
      </c>
      <c r="C1956" s="295"/>
      <c r="D1956" s="302"/>
      <c r="E1956" s="421"/>
      <c r="F1956" s="420"/>
    </row>
    <row r="1957" spans="1:6" ht="15" customHeight="1">
      <c r="A1957" s="300"/>
      <c r="B1957" s="306"/>
      <c r="C1957" s="295"/>
      <c r="D1957" s="302"/>
      <c r="E1957" s="421"/>
      <c r="F1957" s="420"/>
    </row>
    <row r="1958" spans="1:6" ht="15" customHeight="1">
      <c r="A1958" s="300" t="s">
        <v>2</v>
      </c>
      <c r="B1958" s="306" t="s">
        <v>1679</v>
      </c>
      <c r="C1958" s="295">
        <v>115</v>
      </c>
      <c r="D1958" s="302" t="s">
        <v>25</v>
      </c>
      <c r="E1958" s="421"/>
      <c r="F1958" s="420"/>
    </row>
    <row r="1959" spans="1:6" ht="15" customHeight="1">
      <c r="A1959" s="300"/>
      <c r="B1959" s="306"/>
      <c r="C1959" s="295"/>
      <c r="D1959" s="302"/>
      <c r="E1959" s="421"/>
      <c r="F1959" s="420"/>
    </row>
    <row r="1960" spans="1:6" ht="15" customHeight="1">
      <c r="A1960" s="300"/>
      <c r="B1960" s="317" t="s">
        <v>1680</v>
      </c>
      <c r="C1960" s="295"/>
      <c r="D1960" s="302"/>
      <c r="E1960" s="421"/>
      <c r="F1960" s="420"/>
    </row>
    <row r="1961" spans="1:6" ht="15" customHeight="1">
      <c r="A1961" s="308"/>
      <c r="B1961" s="306"/>
      <c r="C1961" s="295"/>
      <c r="D1961" s="302"/>
      <c r="E1961" s="421"/>
      <c r="F1961" s="420"/>
    </row>
    <row r="1962" spans="1:6" ht="15" customHeight="1">
      <c r="A1962" s="308" t="s">
        <v>6</v>
      </c>
      <c r="B1962" s="306" t="s">
        <v>1508</v>
      </c>
      <c r="C1962" s="295"/>
      <c r="D1962" s="302"/>
      <c r="E1962" s="421"/>
      <c r="F1962" s="420"/>
    </row>
    <row r="1963" spans="1:6" ht="15" customHeight="1">
      <c r="A1963" s="308"/>
      <c r="B1963" s="306" t="s">
        <v>1509</v>
      </c>
      <c r="C1963" s="295">
        <f>C1958</f>
        <v>115</v>
      </c>
      <c r="D1963" s="302" t="s">
        <v>25</v>
      </c>
      <c r="E1963" s="421"/>
      <c r="F1963" s="420"/>
    </row>
    <row r="1964" spans="1:6" ht="15" customHeight="1">
      <c r="A1964" s="308"/>
      <c r="B1964" s="306"/>
      <c r="C1964" s="295"/>
      <c r="D1964" s="302"/>
      <c r="E1964" s="421"/>
      <c r="F1964" s="420"/>
    </row>
    <row r="1965" spans="1:6" ht="15" customHeight="1">
      <c r="A1965" s="308"/>
      <c r="B1965" s="317" t="s">
        <v>1511</v>
      </c>
      <c r="C1965" s="295"/>
      <c r="D1965" s="302"/>
      <c r="E1965" s="421"/>
      <c r="F1965" s="420"/>
    </row>
    <row r="1966" spans="1:6" ht="15" customHeight="1">
      <c r="A1966" s="308"/>
      <c r="B1966" s="306"/>
      <c r="C1966" s="295"/>
      <c r="D1966" s="302"/>
      <c r="E1966" s="421"/>
      <c r="F1966" s="420"/>
    </row>
    <row r="1967" spans="1:6" ht="15" customHeight="1">
      <c r="A1967" s="308" t="s">
        <v>7</v>
      </c>
      <c r="B1967" s="306" t="s">
        <v>1512</v>
      </c>
      <c r="C1967" s="295"/>
      <c r="D1967" s="302"/>
      <c r="E1967" s="421"/>
      <c r="F1967" s="420"/>
    </row>
    <row r="1968" spans="1:6" ht="15" customHeight="1">
      <c r="A1968" s="308"/>
      <c r="B1968" s="306" t="s">
        <v>1513</v>
      </c>
      <c r="C1968" s="295"/>
      <c r="D1968" s="302"/>
      <c r="E1968" s="421"/>
      <c r="F1968" s="420"/>
    </row>
    <row r="1969" spans="1:6" ht="15" customHeight="1">
      <c r="A1969" s="308"/>
      <c r="B1969" s="306" t="s">
        <v>1514</v>
      </c>
      <c r="C1969" s="295">
        <v>115</v>
      </c>
      <c r="D1969" s="302" t="s">
        <v>25</v>
      </c>
      <c r="E1969" s="421"/>
      <c r="F1969" s="420"/>
    </row>
    <row r="1970" spans="1:6" ht="15" customHeight="1">
      <c r="A1970" s="308"/>
      <c r="B1970" s="306"/>
      <c r="C1970" s="295"/>
      <c r="D1970" s="302"/>
      <c r="E1970" s="421"/>
      <c r="F1970" s="420"/>
    </row>
    <row r="1971" spans="1:6" ht="15" customHeight="1">
      <c r="A1971" s="308"/>
      <c r="B1971" s="317" t="s">
        <v>1681</v>
      </c>
      <c r="C1971" s="295"/>
      <c r="D1971" s="302"/>
      <c r="E1971" s="421"/>
      <c r="F1971" s="420"/>
    </row>
    <row r="1972" spans="1:6" ht="15" customHeight="1">
      <c r="A1972" s="308"/>
      <c r="B1972" s="306"/>
      <c r="C1972" s="295"/>
      <c r="D1972" s="302"/>
      <c r="E1972" s="421"/>
      <c r="F1972" s="420"/>
    </row>
    <row r="1973" spans="1:6" ht="15" customHeight="1">
      <c r="A1973" s="308" t="s">
        <v>8</v>
      </c>
      <c r="B1973" s="306" t="s">
        <v>1517</v>
      </c>
      <c r="C1973" s="295"/>
      <c r="D1973" s="302"/>
      <c r="E1973" s="421"/>
      <c r="F1973" s="420"/>
    </row>
    <row r="1974" spans="1:6" ht="15" customHeight="1">
      <c r="A1974" s="308"/>
      <c r="B1974" s="306" t="s">
        <v>1518</v>
      </c>
      <c r="C1974" s="295">
        <v>6</v>
      </c>
      <c r="D1974" s="302" t="s">
        <v>5</v>
      </c>
      <c r="E1974" s="421"/>
      <c r="F1974" s="420"/>
    </row>
    <row r="1975" spans="1:6" ht="15" customHeight="1">
      <c r="A1975" s="308"/>
      <c r="B1975" s="306" t="s">
        <v>1</v>
      </c>
      <c r="C1975" s="295"/>
      <c r="D1975" s="302"/>
      <c r="E1975" s="421"/>
      <c r="F1975" s="420"/>
    </row>
    <row r="1976" spans="1:6" ht="15" customHeight="1">
      <c r="A1976" s="308" t="s">
        <v>10</v>
      </c>
      <c r="B1976" s="306" t="s">
        <v>1519</v>
      </c>
      <c r="C1976" s="295"/>
      <c r="D1976" s="302"/>
      <c r="E1976" s="421"/>
      <c r="F1976" s="420"/>
    </row>
    <row r="1977" spans="1:6" ht="15" customHeight="1">
      <c r="A1977" s="308"/>
      <c r="B1977" s="306" t="s">
        <v>1520</v>
      </c>
      <c r="C1977" s="295"/>
      <c r="D1977" s="302"/>
      <c r="E1977" s="421"/>
      <c r="F1977" s="420"/>
    </row>
    <row r="1978" spans="1:6" ht="15" customHeight="1">
      <c r="A1978" s="308"/>
      <c r="B1978" s="306" t="s">
        <v>1407</v>
      </c>
      <c r="C1978" s="295">
        <v>6</v>
      </c>
      <c r="D1978" s="302" t="s">
        <v>5</v>
      </c>
      <c r="E1978" s="421"/>
      <c r="F1978" s="420"/>
    </row>
    <row r="1979" spans="1:6" ht="15" customHeight="1">
      <c r="A1979" s="308"/>
      <c r="B1979" s="306"/>
      <c r="C1979" s="295"/>
      <c r="D1979" s="302"/>
      <c r="E1979" s="421"/>
      <c r="F1979" s="420"/>
    </row>
    <row r="1980" spans="1:6" ht="15" customHeight="1">
      <c r="A1980" s="308" t="s">
        <v>14</v>
      </c>
      <c r="B1980" s="306" t="s">
        <v>1682</v>
      </c>
      <c r="C1980" s="295">
        <v>8</v>
      </c>
      <c r="D1980" s="302" t="s">
        <v>15</v>
      </c>
      <c r="E1980" s="421"/>
      <c r="F1980" s="420"/>
    </row>
    <row r="1981" spans="1:6" ht="15" customHeight="1">
      <c r="A1981" s="308"/>
      <c r="B1981" s="306"/>
      <c r="C1981" s="295"/>
      <c r="D1981" s="302"/>
      <c r="E1981" s="421"/>
      <c r="F1981" s="416"/>
    </row>
    <row r="1982" spans="1:6" ht="15" customHeight="1">
      <c r="A1982" s="308" t="s">
        <v>16</v>
      </c>
      <c r="B1982" s="315" t="s">
        <v>1527</v>
      </c>
      <c r="C1982" s="295"/>
      <c r="D1982" s="302"/>
      <c r="E1982" s="421"/>
      <c r="F1982" s="329"/>
    </row>
    <row r="1983" spans="1:6" ht="15" customHeight="1">
      <c r="A1983" s="308"/>
      <c r="B1983" s="306" t="s">
        <v>1528</v>
      </c>
      <c r="C1983" s="295">
        <v>8</v>
      </c>
      <c r="D1983" s="302" t="s">
        <v>15</v>
      </c>
      <c r="E1983" s="421"/>
      <c r="F1983" s="329"/>
    </row>
    <row r="1984" spans="1:6" ht="15" customHeight="1">
      <c r="A1984" s="308"/>
      <c r="B1984" s="306"/>
      <c r="C1984" s="295"/>
      <c r="D1984" s="302"/>
      <c r="E1984" s="421"/>
      <c r="F1984" s="329"/>
    </row>
    <row r="1985" spans="1:6" ht="15" customHeight="1">
      <c r="A1985" s="308" t="s">
        <v>24</v>
      </c>
      <c r="B1985" s="306" t="s">
        <v>1529</v>
      </c>
      <c r="C1985" s="295"/>
      <c r="D1985" s="302"/>
      <c r="E1985" s="421"/>
      <c r="F1985" s="329"/>
    </row>
    <row r="1986" spans="1:6" ht="15" customHeight="1">
      <c r="A1986" s="308"/>
      <c r="B1986" s="306" t="s">
        <v>1530</v>
      </c>
      <c r="C1986" s="295">
        <v>8</v>
      </c>
      <c r="D1986" s="302" t="s">
        <v>15</v>
      </c>
      <c r="E1986" s="421"/>
      <c r="F1986" s="329"/>
    </row>
    <row r="1987" spans="1:6" ht="15" customHeight="1">
      <c r="A1987" s="308"/>
      <c r="B1987" s="306"/>
      <c r="C1987" s="295"/>
      <c r="D1987" s="302"/>
      <c r="E1987" s="421"/>
      <c r="F1987" s="329"/>
    </row>
    <row r="1988" spans="1:6" ht="15" customHeight="1">
      <c r="A1988" s="308" t="s">
        <v>31</v>
      </c>
      <c r="B1988" s="306" t="s">
        <v>1531</v>
      </c>
      <c r="C1988" s="295">
        <v>29</v>
      </c>
      <c r="D1988" s="302" t="s">
        <v>25</v>
      </c>
      <c r="E1988" s="421"/>
      <c r="F1988" s="329"/>
    </row>
    <row r="1989" spans="1:6" ht="15" customHeight="1">
      <c r="A1989" s="308"/>
      <c r="B1989" s="306"/>
      <c r="C1989" s="295"/>
      <c r="D1989" s="302"/>
      <c r="E1989" s="421"/>
      <c r="F1989" s="329"/>
    </row>
    <row r="1990" spans="1:6" ht="15" customHeight="1">
      <c r="A1990" s="308" t="s">
        <v>34</v>
      </c>
      <c r="B1990" s="306" t="s">
        <v>1532</v>
      </c>
      <c r="C1990" s="295"/>
      <c r="D1990" s="302"/>
      <c r="E1990" s="421"/>
      <c r="F1990" s="329"/>
    </row>
    <row r="1991" spans="1:6" ht="15" customHeight="1">
      <c r="A1991" s="308"/>
      <c r="B1991" s="306" t="s">
        <v>1533</v>
      </c>
      <c r="C1991" s="295">
        <v>7</v>
      </c>
      <c r="D1991" s="302" t="s">
        <v>32</v>
      </c>
      <c r="E1991" s="421"/>
      <c r="F1991" s="329"/>
    </row>
    <row r="1992" spans="1:6" ht="15" customHeight="1">
      <c r="A1992" s="308"/>
      <c r="B1992" s="306"/>
      <c r="C1992" s="295"/>
      <c r="D1992" s="302"/>
      <c r="E1992" s="421"/>
      <c r="F1992" s="329"/>
    </row>
    <row r="1993" spans="1:6" ht="15" customHeight="1">
      <c r="A1993" s="308" t="s">
        <v>35</v>
      </c>
      <c r="B1993" s="306" t="s">
        <v>1534</v>
      </c>
      <c r="C1993" s="295"/>
      <c r="D1993" s="302"/>
      <c r="E1993" s="421"/>
      <c r="F1993" s="329"/>
    </row>
    <row r="1994" spans="1:6" ht="15" customHeight="1">
      <c r="A1994" s="308"/>
      <c r="B1994" s="306" t="s">
        <v>1535</v>
      </c>
      <c r="C1994" s="295">
        <v>8</v>
      </c>
      <c r="D1994" s="302" t="s">
        <v>15</v>
      </c>
      <c r="E1994" s="421"/>
      <c r="F1994" s="329"/>
    </row>
    <row r="1995" spans="1:6" ht="15" customHeight="1">
      <c r="A1995" s="308"/>
      <c r="B1995" s="315"/>
      <c r="C1995" s="295"/>
      <c r="D1995" s="302"/>
      <c r="E1995" s="421"/>
      <c r="F1995" s="329"/>
    </row>
    <row r="1996" spans="1:6" ht="15" customHeight="1">
      <c r="A1996" s="308" t="s">
        <v>37</v>
      </c>
      <c r="B1996" s="306" t="s">
        <v>1536</v>
      </c>
      <c r="C1996" s="295"/>
      <c r="D1996" s="302"/>
      <c r="E1996" s="421"/>
      <c r="F1996" s="329"/>
    </row>
    <row r="1997" spans="1:6" ht="15" customHeight="1">
      <c r="A1997" s="300"/>
      <c r="B1997" s="306" t="s">
        <v>1537</v>
      </c>
      <c r="C1997" s="295">
        <v>16</v>
      </c>
      <c r="D1997" s="302" t="s">
        <v>15</v>
      </c>
      <c r="E1997" s="421"/>
      <c r="F1997" s="420"/>
    </row>
    <row r="1998" spans="1:6" ht="15" customHeight="1">
      <c r="A1998" s="300"/>
      <c r="B1998" s="306"/>
      <c r="C1998" s="295"/>
      <c r="D1998" s="302"/>
      <c r="E1998" s="421"/>
      <c r="F1998" s="420"/>
    </row>
    <row r="1999" spans="1:6" ht="15" customHeight="1">
      <c r="A1999" s="300" t="s">
        <v>38</v>
      </c>
      <c r="B1999" s="306" t="s">
        <v>1539</v>
      </c>
      <c r="C1999" s="295"/>
      <c r="D1999" s="302"/>
      <c r="E1999" s="421"/>
      <c r="F1999" s="420"/>
    </row>
    <row r="2000" spans="1:6" ht="15" customHeight="1">
      <c r="A2000" s="300"/>
      <c r="B2000" s="306" t="s">
        <v>1540</v>
      </c>
      <c r="C2000" s="295">
        <v>12</v>
      </c>
      <c r="D2000" s="302" t="s">
        <v>15</v>
      </c>
      <c r="E2000" s="421"/>
      <c r="F2000" s="420"/>
    </row>
    <row r="2001" spans="1:6" ht="15" customHeight="1">
      <c r="A2001" s="300"/>
      <c r="B2001" s="306"/>
      <c r="C2001" s="295"/>
      <c r="D2001" s="302"/>
      <c r="E2001" s="421"/>
      <c r="F2001" s="420"/>
    </row>
    <row r="2002" spans="1:6" ht="15" customHeight="1">
      <c r="A2002" s="300" t="s">
        <v>39</v>
      </c>
      <c r="B2002" s="306" t="s">
        <v>1541</v>
      </c>
      <c r="C2002" s="295">
        <v>8</v>
      </c>
      <c r="D2002" s="302" t="s">
        <v>15</v>
      </c>
      <c r="E2002" s="421"/>
      <c r="F2002" s="420"/>
    </row>
    <row r="2003" spans="1:6" ht="15" customHeight="1">
      <c r="A2003" s="300"/>
      <c r="B2003" s="306"/>
      <c r="C2003" s="295"/>
      <c r="D2003" s="302"/>
      <c r="E2003" s="421"/>
      <c r="F2003" s="420"/>
    </row>
    <row r="2004" spans="1:6" ht="15" customHeight="1">
      <c r="A2004" s="300" t="s">
        <v>96</v>
      </c>
      <c r="B2004" s="315" t="s">
        <v>1542</v>
      </c>
      <c r="C2004" s="295"/>
      <c r="D2004" s="302"/>
      <c r="E2004" s="421"/>
      <c r="F2004" s="420"/>
    </row>
    <row r="2005" spans="1:6" ht="15" customHeight="1">
      <c r="A2005" s="300"/>
      <c r="B2005" s="315" t="s">
        <v>1543</v>
      </c>
      <c r="C2005" s="295">
        <v>16</v>
      </c>
      <c r="D2005" s="302" t="s">
        <v>32</v>
      </c>
      <c r="E2005" s="421"/>
      <c r="F2005" s="420"/>
    </row>
    <row r="2006" spans="1:6" ht="15" customHeight="1">
      <c r="A2006" s="300"/>
      <c r="B2006" s="306"/>
      <c r="C2006" s="295"/>
      <c r="D2006" s="432"/>
      <c r="E2006" s="421"/>
      <c r="F2006" s="420"/>
    </row>
    <row r="2007" spans="1:6" ht="15" customHeight="1">
      <c r="A2007" s="305"/>
      <c r="B2007" s="309"/>
      <c r="C2007" s="336"/>
      <c r="D2007" s="302"/>
      <c r="E2007" s="674"/>
      <c r="F2007" s="422"/>
    </row>
    <row r="2008" spans="1:6" ht="15" customHeight="1">
      <c r="A2008" s="303"/>
      <c r="B2008" s="310" t="s">
        <v>17</v>
      </c>
      <c r="C2008" s="324"/>
      <c r="D2008" s="304"/>
      <c r="E2008" s="675" t="s">
        <v>35</v>
      </c>
      <c r="F2008" s="418"/>
    </row>
    <row r="2009" spans="1:6" ht="15" customHeight="1">
      <c r="A2009" s="305"/>
      <c r="B2009" s="627"/>
      <c r="C2009" s="336"/>
      <c r="D2009" s="309"/>
      <c r="E2009" s="674"/>
      <c r="F2009" s="424"/>
    </row>
    <row r="2010" spans="1:6" ht="15" customHeight="1" thickBot="1">
      <c r="A2010" s="425"/>
      <c r="B2010" s="311" t="s">
        <v>1538</v>
      </c>
      <c r="C2010" s="389">
        <f>+C1951+0.01</f>
        <v>6.3399999999999945</v>
      </c>
      <c r="D2010" s="398"/>
      <c r="E2010" s="426"/>
      <c r="F2010" s="427"/>
    </row>
    <row r="2011" spans="1:6" ht="15" customHeight="1">
      <c r="A2011" s="312"/>
      <c r="B2011" s="313"/>
      <c r="C2011" s="320"/>
      <c r="D2011" s="313"/>
      <c r="E2011" s="676"/>
      <c r="F2011" s="415"/>
    </row>
    <row r="2012" spans="1:6" ht="15" customHeight="1">
      <c r="A2012" s="300"/>
      <c r="B2012" s="302" t="s">
        <v>1</v>
      </c>
      <c r="C2012" s="295"/>
      <c r="D2012" s="302" t="s">
        <v>1</v>
      </c>
      <c r="E2012" s="1003" t="s">
        <v>94</v>
      </c>
      <c r="F2012" s="1004"/>
    </row>
    <row r="2013" spans="1:6" ht="15" customHeight="1">
      <c r="A2013" s="303"/>
      <c r="B2013" s="304"/>
      <c r="C2013" s="324"/>
      <c r="D2013" s="304"/>
      <c r="E2013" s="660"/>
      <c r="F2013" s="418"/>
    </row>
    <row r="2014" spans="1:6" ht="15" customHeight="1">
      <c r="A2014" s="300"/>
      <c r="B2014" s="306"/>
      <c r="C2014" s="295"/>
      <c r="D2014" s="302"/>
      <c r="E2014" s="421"/>
      <c r="F2014" s="420"/>
    </row>
    <row r="2015" spans="1:6" ht="15" customHeight="1">
      <c r="A2015" s="308"/>
      <c r="B2015" s="524" t="s">
        <v>1155</v>
      </c>
      <c r="C2015" s="295"/>
      <c r="D2015" s="302"/>
      <c r="E2015" s="421"/>
      <c r="F2015" s="420"/>
    </row>
    <row r="2016" spans="1:6" ht="15" customHeight="1">
      <c r="A2016" s="308"/>
      <c r="B2016" s="315"/>
      <c r="C2016" s="295"/>
      <c r="D2016" s="302"/>
      <c r="E2016" s="421"/>
      <c r="F2016" s="420"/>
    </row>
    <row r="2017" spans="1:6" ht="15" customHeight="1">
      <c r="A2017" s="308" t="s">
        <v>2</v>
      </c>
      <c r="B2017" s="315" t="s">
        <v>1409</v>
      </c>
      <c r="C2017" s="295"/>
      <c r="D2017" s="302" t="s">
        <v>21</v>
      </c>
      <c r="E2017" s="421"/>
      <c r="F2017" s="420"/>
    </row>
    <row r="2018" spans="1:6" ht="15" customHeight="1">
      <c r="A2018" s="308"/>
      <c r="B2018" s="677"/>
      <c r="C2018" s="296"/>
      <c r="D2018" s="302"/>
      <c r="E2018" s="421"/>
      <c r="F2018" s="420"/>
    </row>
    <row r="2019" spans="1:6" ht="15" customHeight="1">
      <c r="A2019" s="308" t="s">
        <v>6</v>
      </c>
      <c r="B2019" s="678" t="s">
        <v>1683</v>
      </c>
      <c r="C2019" s="296"/>
      <c r="D2019" s="302" t="s">
        <v>21</v>
      </c>
      <c r="E2019" s="421"/>
      <c r="F2019" s="420"/>
    </row>
    <row r="2020" spans="1:6" ht="15" customHeight="1">
      <c r="A2020" s="300"/>
      <c r="B2020" s="306"/>
      <c r="C2020" s="295"/>
      <c r="D2020" s="302"/>
      <c r="E2020" s="421"/>
      <c r="F2020" s="420"/>
    </row>
    <row r="2021" spans="1:6" ht="15" customHeight="1">
      <c r="A2021" s="300"/>
      <c r="B2021" s="317" t="s">
        <v>1684</v>
      </c>
      <c r="C2021" s="295"/>
      <c r="D2021" s="302"/>
      <c r="E2021" s="421"/>
      <c r="F2021" s="420"/>
    </row>
    <row r="2022" spans="1:6" ht="15" customHeight="1">
      <c r="A2022" s="300"/>
      <c r="B2022" s="306"/>
      <c r="C2022" s="295"/>
      <c r="D2022" s="302"/>
      <c r="E2022" s="421"/>
      <c r="F2022" s="420"/>
    </row>
    <row r="2023" spans="1:6" ht="15" customHeight="1">
      <c r="A2023" s="300" t="s">
        <v>7</v>
      </c>
      <c r="B2023" s="306" t="s">
        <v>1685</v>
      </c>
      <c r="C2023" s="295"/>
      <c r="D2023" s="302"/>
      <c r="E2023" s="421"/>
      <c r="F2023" s="420"/>
    </row>
    <row r="2024" spans="1:6" ht="15" customHeight="1">
      <c r="A2024" s="300"/>
      <c r="B2024" s="306" t="s">
        <v>1686</v>
      </c>
      <c r="C2024" s="295"/>
      <c r="D2024" s="302"/>
      <c r="E2024" s="421"/>
      <c r="F2024" s="420"/>
    </row>
    <row r="2025" spans="1:6" ht="15" customHeight="1">
      <c r="A2025" s="300"/>
      <c r="B2025" s="306" t="s">
        <v>1687</v>
      </c>
      <c r="C2025" s="295" t="s">
        <v>21</v>
      </c>
      <c r="D2025" s="302"/>
      <c r="E2025" s="421"/>
      <c r="F2025" s="420"/>
    </row>
    <row r="2026" spans="1:6" ht="15" customHeight="1">
      <c r="A2026" s="300"/>
      <c r="B2026" s="306"/>
      <c r="C2026" s="295"/>
      <c r="D2026" s="302"/>
      <c r="E2026" s="421"/>
      <c r="F2026" s="420"/>
    </row>
    <row r="2027" spans="1:6" ht="15" customHeight="1">
      <c r="A2027" s="300"/>
      <c r="B2027" s="306"/>
      <c r="C2027" s="295"/>
      <c r="D2027" s="302"/>
      <c r="E2027" s="421"/>
      <c r="F2027" s="420"/>
    </row>
    <row r="2028" spans="1:6" ht="15" customHeight="1">
      <c r="A2028" s="300"/>
      <c r="B2028" s="306"/>
      <c r="C2028" s="295"/>
      <c r="D2028" s="302"/>
      <c r="E2028" s="421"/>
      <c r="F2028" s="420"/>
    </row>
    <row r="2029" spans="1:6" ht="15" customHeight="1">
      <c r="A2029" s="300"/>
      <c r="B2029" s="306"/>
      <c r="C2029" s="295"/>
      <c r="D2029" s="302"/>
      <c r="E2029" s="421"/>
      <c r="F2029" s="420"/>
    </row>
    <row r="2030" spans="1:6" ht="15" customHeight="1">
      <c r="A2030" s="300"/>
      <c r="B2030" s="306"/>
      <c r="C2030" s="295"/>
      <c r="D2030" s="302"/>
      <c r="E2030" s="421"/>
      <c r="F2030" s="420"/>
    </row>
    <row r="2031" spans="1:6" ht="15" customHeight="1">
      <c r="A2031" s="300"/>
      <c r="B2031" s="306"/>
      <c r="C2031" s="295"/>
      <c r="D2031" s="302"/>
      <c r="E2031" s="421"/>
      <c r="F2031" s="420"/>
    </row>
    <row r="2032" spans="1:6" ht="15" customHeight="1">
      <c r="A2032" s="300"/>
      <c r="B2032" s="306"/>
      <c r="C2032" s="295"/>
      <c r="D2032" s="302"/>
      <c r="E2032" s="421"/>
      <c r="F2032" s="420"/>
    </row>
    <row r="2033" spans="1:6" ht="15" customHeight="1">
      <c r="A2033" s="300"/>
      <c r="B2033" s="306"/>
      <c r="C2033" s="295"/>
      <c r="D2033" s="302"/>
      <c r="E2033" s="421"/>
      <c r="F2033" s="420"/>
    </row>
    <row r="2034" spans="1:6" ht="15" customHeight="1">
      <c r="A2034" s="300"/>
      <c r="B2034" s="306"/>
      <c r="C2034" s="295"/>
      <c r="D2034" s="302"/>
      <c r="E2034" s="421"/>
      <c r="F2034" s="420"/>
    </row>
    <row r="2035" spans="1:6" ht="15" customHeight="1">
      <c r="A2035" s="300"/>
      <c r="B2035" s="306"/>
      <c r="C2035" s="295"/>
      <c r="D2035" s="302"/>
      <c r="E2035" s="421"/>
      <c r="F2035" s="420"/>
    </row>
    <row r="2036" spans="1:6" ht="15" customHeight="1">
      <c r="A2036" s="300"/>
      <c r="B2036" s="306"/>
      <c r="C2036" s="295"/>
      <c r="D2036" s="302"/>
      <c r="E2036" s="421"/>
      <c r="F2036" s="420"/>
    </row>
    <row r="2037" spans="1:6" ht="15" customHeight="1">
      <c r="A2037" s="300"/>
      <c r="B2037" s="306"/>
      <c r="C2037" s="295"/>
      <c r="D2037" s="302"/>
      <c r="E2037" s="421"/>
      <c r="F2037" s="420"/>
    </row>
    <row r="2038" spans="1:6" ht="15" customHeight="1">
      <c r="A2038" s="300"/>
      <c r="B2038" s="306"/>
      <c r="C2038" s="295"/>
      <c r="D2038" s="302"/>
      <c r="E2038" s="421"/>
      <c r="F2038" s="420"/>
    </row>
    <row r="2039" spans="1:6" ht="15" customHeight="1">
      <c r="A2039" s="300"/>
      <c r="B2039" s="306"/>
      <c r="C2039" s="295"/>
      <c r="D2039" s="302"/>
      <c r="E2039" s="421"/>
      <c r="F2039" s="420"/>
    </row>
    <row r="2040" spans="1:6" ht="15" customHeight="1">
      <c r="A2040" s="300"/>
      <c r="B2040" s="306"/>
      <c r="C2040" s="295"/>
      <c r="D2040" s="302"/>
      <c r="E2040" s="421"/>
      <c r="F2040" s="420"/>
    </row>
    <row r="2041" spans="1:6" ht="15" customHeight="1">
      <c r="A2041" s="300"/>
      <c r="B2041" s="306"/>
      <c r="C2041" s="295"/>
      <c r="D2041" s="302"/>
      <c r="E2041" s="421"/>
      <c r="F2041" s="420"/>
    </row>
    <row r="2042" spans="1:6" ht="15" customHeight="1">
      <c r="A2042" s="300"/>
      <c r="B2042" s="306"/>
      <c r="C2042" s="295"/>
      <c r="D2042" s="302"/>
      <c r="E2042" s="421"/>
      <c r="F2042" s="420"/>
    </row>
    <row r="2043" spans="1:6" ht="15" customHeight="1">
      <c r="A2043" s="300"/>
      <c r="B2043" s="306"/>
      <c r="C2043" s="295"/>
      <c r="D2043" s="302"/>
      <c r="E2043" s="421"/>
      <c r="F2043" s="420"/>
    </row>
    <row r="2044" spans="1:6" ht="15" customHeight="1">
      <c r="A2044" s="300"/>
      <c r="B2044" s="306"/>
      <c r="C2044" s="295"/>
      <c r="D2044" s="302"/>
      <c r="E2044" s="421"/>
      <c r="F2044" s="420"/>
    </row>
    <row r="2045" spans="1:6" ht="15" customHeight="1">
      <c r="A2045" s="300"/>
      <c r="B2045" s="306"/>
      <c r="C2045" s="295"/>
      <c r="D2045" s="302"/>
      <c r="E2045" s="421"/>
      <c r="F2045" s="420"/>
    </row>
    <row r="2046" spans="1:6" ht="15" customHeight="1">
      <c r="A2046" s="300"/>
      <c r="B2046" s="306"/>
      <c r="C2046" s="295"/>
      <c r="D2046" s="302"/>
      <c r="E2046" s="421"/>
      <c r="F2046" s="420"/>
    </row>
    <row r="2047" spans="1:6" ht="15" customHeight="1">
      <c r="A2047" s="300"/>
      <c r="B2047" s="306"/>
      <c r="C2047" s="295"/>
      <c r="D2047" s="302"/>
      <c r="E2047" s="421"/>
      <c r="F2047" s="420"/>
    </row>
    <row r="2048" spans="1:6" ht="15" customHeight="1">
      <c r="A2048" s="300"/>
      <c r="B2048" s="306"/>
      <c r="C2048" s="295"/>
      <c r="D2048" s="302"/>
      <c r="E2048" s="421"/>
      <c r="F2048" s="420"/>
    </row>
    <row r="2049" spans="1:6" ht="15" customHeight="1">
      <c r="A2049" s="300"/>
      <c r="B2049" s="306"/>
      <c r="C2049" s="295"/>
      <c r="D2049" s="302"/>
      <c r="E2049" s="421"/>
      <c r="F2049" s="420"/>
    </row>
    <row r="2050" spans="1:6" ht="15" customHeight="1">
      <c r="A2050" s="300"/>
      <c r="B2050" s="306"/>
      <c r="C2050" s="295"/>
      <c r="D2050" s="302"/>
      <c r="E2050" s="421"/>
      <c r="F2050" s="420"/>
    </row>
    <row r="2051" spans="1:6" ht="15" customHeight="1">
      <c r="A2051" s="300"/>
      <c r="B2051" s="306"/>
      <c r="C2051" s="295"/>
      <c r="D2051" s="302"/>
      <c r="E2051" s="421"/>
      <c r="F2051" s="420"/>
    </row>
    <row r="2052" spans="1:6" ht="15" customHeight="1">
      <c r="A2052" s="300"/>
      <c r="B2052" s="306"/>
      <c r="C2052" s="295"/>
      <c r="D2052" s="302"/>
      <c r="E2052" s="421"/>
      <c r="F2052" s="420"/>
    </row>
    <row r="2053" spans="1:6" ht="15" customHeight="1">
      <c r="A2053" s="300"/>
      <c r="B2053" s="306"/>
      <c r="C2053" s="295"/>
      <c r="D2053" s="302"/>
      <c r="E2053" s="421"/>
      <c r="F2053" s="420"/>
    </row>
    <row r="2054" spans="1:6" ht="15" customHeight="1">
      <c r="A2054" s="300"/>
      <c r="B2054" s="306"/>
      <c r="C2054" s="295"/>
      <c r="D2054" s="302"/>
      <c r="E2054" s="421"/>
      <c r="F2054" s="420"/>
    </row>
    <row r="2055" spans="1:6" ht="15" customHeight="1">
      <c r="A2055" s="300"/>
      <c r="B2055" s="306"/>
      <c r="C2055" s="295"/>
      <c r="D2055" s="302"/>
      <c r="E2055" s="421"/>
      <c r="F2055" s="420"/>
    </row>
    <row r="2056" spans="1:6" ht="15" customHeight="1">
      <c r="A2056" s="300"/>
      <c r="B2056" s="306"/>
      <c r="C2056" s="295"/>
      <c r="D2056" s="302"/>
      <c r="E2056" s="421"/>
      <c r="F2056" s="420"/>
    </row>
    <row r="2057" spans="1:6" ht="15" customHeight="1">
      <c r="A2057" s="300"/>
      <c r="B2057" s="306"/>
      <c r="C2057" s="295"/>
      <c r="D2057" s="302"/>
      <c r="E2057" s="421"/>
      <c r="F2057" s="420"/>
    </row>
    <row r="2058" spans="1:6" ht="15" customHeight="1">
      <c r="A2058" s="300"/>
      <c r="B2058" s="306"/>
      <c r="C2058" s="295"/>
      <c r="D2058" s="302"/>
      <c r="E2058" s="421"/>
      <c r="F2058" s="420"/>
    </row>
    <row r="2059" spans="1:6" ht="15" customHeight="1">
      <c r="A2059" s="300"/>
      <c r="B2059" s="306"/>
      <c r="C2059" s="295"/>
      <c r="D2059" s="302"/>
      <c r="E2059" s="421"/>
      <c r="F2059" s="420"/>
    </row>
    <row r="2060" spans="1:6" ht="15" customHeight="1">
      <c r="A2060" s="300"/>
      <c r="B2060" s="306"/>
      <c r="C2060" s="295"/>
      <c r="D2060" s="302"/>
      <c r="E2060" s="421"/>
      <c r="F2060" s="420"/>
    </row>
    <row r="2061" spans="1:6" ht="15" customHeight="1">
      <c r="A2061" s="300"/>
      <c r="B2061" s="306"/>
      <c r="C2061" s="295"/>
      <c r="D2061" s="302"/>
      <c r="E2061" s="421"/>
      <c r="F2061" s="420"/>
    </row>
    <row r="2062" spans="1:6" ht="15" customHeight="1">
      <c r="A2062" s="300"/>
      <c r="B2062" s="306"/>
      <c r="C2062" s="295"/>
      <c r="D2062" s="302"/>
      <c r="E2062" s="421"/>
      <c r="F2062" s="420"/>
    </row>
    <row r="2063" spans="1:6" ht="15" customHeight="1">
      <c r="A2063" s="300"/>
      <c r="B2063" s="306"/>
      <c r="C2063" s="295"/>
      <c r="D2063" s="302"/>
      <c r="E2063" s="421"/>
      <c r="F2063" s="420"/>
    </row>
    <row r="2064" spans="1:6" ht="15" customHeight="1">
      <c r="A2064" s="300"/>
      <c r="B2064" s="306"/>
      <c r="C2064" s="295"/>
      <c r="D2064" s="302"/>
      <c r="E2064" s="421"/>
      <c r="F2064" s="420"/>
    </row>
    <row r="2065" spans="1:6" ht="15" customHeight="1">
      <c r="A2065" s="308"/>
      <c r="B2065" s="306"/>
      <c r="C2065" s="295"/>
      <c r="D2065" s="432"/>
      <c r="E2065" s="421"/>
      <c r="F2065" s="420"/>
    </row>
    <row r="2066" spans="1:6" ht="15" customHeight="1">
      <c r="A2066" s="305"/>
      <c r="B2066" s="309"/>
      <c r="C2066" s="336"/>
      <c r="D2066" s="302"/>
      <c r="E2066" s="674"/>
      <c r="F2066" s="422"/>
    </row>
    <row r="2067" spans="1:6" ht="15" customHeight="1">
      <c r="A2067" s="303"/>
      <c r="B2067" s="310" t="s">
        <v>17</v>
      </c>
      <c r="C2067" s="324"/>
      <c r="D2067" s="304"/>
      <c r="E2067" s="675" t="s">
        <v>35</v>
      </c>
      <c r="F2067" s="418"/>
    </row>
    <row r="2068" spans="1:6" ht="15" customHeight="1">
      <c r="A2068" s="305"/>
      <c r="B2068" s="627"/>
      <c r="C2068" s="336"/>
      <c r="D2068" s="309"/>
      <c r="E2068" s="674"/>
      <c r="F2068" s="424"/>
    </row>
    <row r="2069" spans="1:6" ht="15" customHeight="1" thickBot="1">
      <c r="A2069" s="425"/>
      <c r="B2069" s="311" t="s">
        <v>1538</v>
      </c>
      <c r="C2069" s="389">
        <f>+C2010+0.01</f>
        <v>6.3499999999999943</v>
      </c>
      <c r="D2069" s="398"/>
      <c r="E2069" s="426"/>
      <c r="F2069" s="427"/>
    </row>
    <row r="2070" spans="1:6" ht="15" customHeight="1">
      <c r="A2070" s="312"/>
      <c r="B2070" s="313"/>
      <c r="C2070" s="320"/>
      <c r="D2070" s="313"/>
      <c r="E2070" s="676"/>
      <c r="F2070" s="415"/>
    </row>
    <row r="2071" spans="1:6" ht="15" customHeight="1">
      <c r="A2071" s="300"/>
      <c r="B2071" s="302" t="s">
        <v>1</v>
      </c>
      <c r="C2071" s="295"/>
      <c r="D2071" s="302" t="s">
        <v>1</v>
      </c>
      <c r="E2071" s="1003" t="s">
        <v>94</v>
      </c>
      <c r="F2071" s="1004"/>
    </row>
    <row r="2072" spans="1:6" ht="15" customHeight="1">
      <c r="A2072" s="303"/>
      <c r="B2072" s="304"/>
      <c r="C2072" s="324"/>
      <c r="D2072" s="304"/>
      <c r="E2072" s="660"/>
      <c r="F2072" s="418"/>
    </row>
    <row r="2073" spans="1:6" ht="15" customHeight="1">
      <c r="A2073" s="300"/>
      <c r="B2073" s="306"/>
      <c r="C2073" s="295"/>
      <c r="D2073" s="302"/>
      <c r="E2073" s="421"/>
      <c r="F2073" s="420"/>
    </row>
    <row r="2074" spans="1:6" ht="15" customHeight="1">
      <c r="A2074" s="308"/>
      <c r="B2074" s="306"/>
      <c r="C2074" s="296"/>
      <c r="D2074" s="354"/>
      <c r="E2074" s="421"/>
      <c r="F2074" s="420"/>
    </row>
    <row r="2075" spans="1:6" ht="15" customHeight="1">
      <c r="A2075" s="308"/>
      <c r="B2075" s="306"/>
      <c r="C2075" s="295"/>
      <c r="D2075" s="302"/>
      <c r="E2075" s="421"/>
      <c r="F2075" s="420"/>
    </row>
    <row r="2076" spans="1:6" ht="15" customHeight="1">
      <c r="A2076" s="308"/>
      <c r="B2076" s="306"/>
      <c r="C2076" s="296"/>
      <c r="D2076" s="354"/>
      <c r="E2076" s="421"/>
      <c r="F2076" s="420"/>
    </row>
    <row r="2077" spans="1:6" ht="15" customHeight="1">
      <c r="A2077" s="308"/>
      <c r="B2077" s="306"/>
      <c r="C2077" s="295"/>
      <c r="D2077" s="302"/>
      <c r="E2077" s="421"/>
      <c r="F2077" s="420"/>
    </row>
    <row r="2078" spans="1:6" ht="15" customHeight="1">
      <c r="A2078" s="308"/>
      <c r="B2078" s="306"/>
      <c r="C2078" s="295"/>
      <c r="D2078" s="302"/>
      <c r="E2078" s="421"/>
      <c r="F2078" s="420"/>
    </row>
    <row r="2079" spans="1:6" ht="15" customHeight="1">
      <c r="A2079" s="308"/>
      <c r="B2079" s="306"/>
      <c r="C2079" s="295"/>
      <c r="D2079" s="302"/>
      <c r="E2079" s="421"/>
      <c r="F2079" s="420"/>
    </row>
    <row r="2080" spans="1:6" ht="15" customHeight="1">
      <c r="A2080" s="308"/>
      <c r="B2080" s="306"/>
      <c r="C2080" s="296"/>
      <c r="D2080" s="354"/>
      <c r="E2080" s="421"/>
      <c r="F2080" s="420"/>
    </row>
    <row r="2081" spans="1:6" ht="15" customHeight="1">
      <c r="A2081" s="308"/>
      <c r="B2081" s="306"/>
      <c r="C2081" s="295"/>
      <c r="D2081" s="302"/>
      <c r="E2081" s="421"/>
      <c r="F2081" s="420"/>
    </row>
    <row r="2082" spans="1:6" ht="15" customHeight="1">
      <c r="A2082" s="308"/>
      <c r="B2082" s="306"/>
      <c r="C2082" s="296"/>
      <c r="D2082" s="354"/>
      <c r="E2082" s="421"/>
      <c r="F2082" s="420"/>
    </row>
    <row r="2083" spans="1:6" ht="15" customHeight="1">
      <c r="A2083" s="308"/>
      <c r="B2083" s="306"/>
      <c r="C2083" s="296"/>
      <c r="D2083" s="354"/>
      <c r="E2083" s="421"/>
      <c r="F2083" s="420"/>
    </row>
    <row r="2084" spans="1:6" ht="15" customHeight="1">
      <c r="A2084" s="308"/>
      <c r="B2084" s="306"/>
      <c r="C2084" s="296"/>
      <c r="D2084" s="354"/>
      <c r="E2084" s="421"/>
      <c r="F2084" s="420"/>
    </row>
    <row r="2085" spans="1:6" ht="15" customHeight="1">
      <c r="A2085" s="308"/>
      <c r="B2085" s="306"/>
      <c r="C2085" s="296"/>
      <c r="D2085" s="354"/>
      <c r="E2085" s="421"/>
      <c r="F2085" s="420"/>
    </row>
    <row r="2086" spans="1:6" ht="15" customHeight="1">
      <c r="A2086" s="308"/>
      <c r="B2086" s="306"/>
      <c r="C2086" s="295"/>
      <c r="D2086" s="302"/>
      <c r="E2086" s="421"/>
      <c r="F2086" s="420"/>
    </row>
    <row r="2087" spans="1:6" ht="15" customHeight="1">
      <c r="A2087" s="308"/>
      <c r="B2087" s="306"/>
      <c r="C2087" s="295"/>
      <c r="D2087" s="354"/>
      <c r="E2087" s="421"/>
      <c r="F2087" s="420"/>
    </row>
    <row r="2088" spans="1:6" ht="15" customHeight="1">
      <c r="A2088" s="308"/>
      <c r="B2088" s="306"/>
      <c r="C2088" s="295"/>
      <c r="D2088" s="302"/>
      <c r="E2088" s="421"/>
      <c r="F2088" s="420"/>
    </row>
    <row r="2089" spans="1:6" ht="15" customHeight="1">
      <c r="A2089" s="308"/>
      <c r="B2089" s="306"/>
      <c r="C2089" s="295"/>
      <c r="D2089" s="354"/>
      <c r="E2089" s="421"/>
      <c r="F2089" s="420"/>
    </row>
    <row r="2090" spans="1:6" ht="15" customHeight="1">
      <c r="A2090" s="300"/>
      <c r="B2090" s="306"/>
      <c r="C2090" s="295"/>
      <c r="D2090" s="430"/>
      <c r="E2090" s="421"/>
      <c r="F2090" s="420"/>
    </row>
    <row r="2091" spans="1:6" ht="15" customHeight="1">
      <c r="A2091" s="300"/>
      <c r="B2091" s="314" t="s">
        <v>27</v>
      </c>
      <c r="C2091" s="295"/>
      <c r="D2091" s="430"/>
      <c r="E2091" s="421"/>
      <c r="F2091" s="420"/>
    </row>
    <row r="2092" spans="1:6" ht="15" customHeight="1">
      <c r="A2092" s="300"/>
      <c r="B2092" s="317"/>
      <c r="C2092" s="295"/>
      <c r="D2092" s="302"/>
      <c r="E2092" s="421"/>
      <c r="F2092" s="420"/>
    </row>
    <row r="2093" spans="1:6" ht="15" customHeight="1">
      <c r="A2093" s="300"/>
      <c r="B2093" s="314" t="s">
        <v>70</v>
      </c>
      <c r="C2093" s="295"/>
      <c r="D2093" s="302"/>
      <c r="E2093" s="421"/>
      <c r="F2093" s="420"/>
    </row>
    <row r="2094" spans="1:6" ht="15" customHeight="1">
      <c r="A2094" s="300"/>
      <c r="B2094" s="306"/>
      <c r="C2094" s="295"/>
      <c r="D2094" s="302"/>
      <c r="E2094" s="421"/>
      <c r="F2094" s="420"/>
    </row>
    <row r="2095" spans="1:6" ht="15" customHeight="1">
      <c r="A2095" s="300"/>
      <c r="B2095" s="319">
        <f>C2010</f>
        <v>6.3399999999999945</v>
      </c>
      <c r="C2095" s="295"/>
      <c r="D2095" s="302"/>
      <c r="E2095" s="421"/>
      <c r="F2095" s="420"/>
    </row>
    <row r="2096" spans="1:6" ht="15" customHeight="1">
      <c r="A2096" s="300"/>
      <c r="B2096" s="316"/>
      <c r="C2096" s="295"/>
      <c r="D2096" s="302"/>
      <c r="E2096" s="421"/>
      <c r="F2096" s="420"/>
    </row>
    <row r="2097" spans="1:6" ht="15" customHeight="1">
      <c r="A2097" s="300"/>
      <c r="B2097" s="319">
        <f>C2069</f>
        <v>6.3499999999999943</v>
      </c>
      <c r="C2097" s="295"/>
      <c r="D2097" s="302"/>
      <c r="E2097" s="421"/>
      <c r="F2097" s="420"/>
    </row>
    <row r="2098" spans="1:6" ht="15" customHeight="1">
      <c r="A2098" s="300"/>
      <c r="B2098" s="316"/>
      <c r="C2098" s="295"/>
      <c r="D2098" s="302"/>
      <c r="E2098" s="421"/>
      <c r="F2098" s="420"/>
    </row>
    <row r="2099" spans="1:6" ht="15" customHeight="1">
      <c r="A2099" s="300"/>
      <c r="B2099" s="316"/>
      <c r="C2099" s="295"/>
      <c r="D2099" s="302"/>
      <c r="E2099" s="421"/>
      <c r="F2099" s="420"/>
    </row>
    <row r="2100" spans="1:6" ht="15" customHeight="1">
      <c r="A2100" s="300"/>
      <c r="B2100" s="306"/>
      <c r="C2100" s="295"/>
      <c r="D2100" s="430"/>
      <c r="E2100" s="421"/>
      <c r="F2100" s="420"/>
    </row>
    <row r="2101" spans="1:6" ht="15" customHeight="1">
      <c r="A2101" s="300"/>
      <c r="B2101" s="306"/>
      <c r="C2101" s="295"/>
      <c r="D2101" s="430"/>
      <c r="E2101" s="421"/>
      <c r="F2101" s="420"/>
    </row>
    <row r="2102" spans="1:6" ht="15" customHeight="1">
      <c r="A2102" s="300"/>
      <c r="B2102" s="306"/>
      <c r="C2102" s="295"/>
      <c r="D2102" s="430"/>
      <c r="E2102" s="421"/>
      <c r="F2102" s="420"/>
    </row>
    <row r="2103" spans="1:6" ht="15" customHeight="1">
      <c r="A2103" s="300"/>
      <c r="B2103" s="306"/>
      <c r="C2103" s="295"/>
      <c r="D2103" s="430"/>
      <c r="E2103" s="421"/>
      <c r="F2103" s="420"/>
    </row>
    <row r="2104" spans="1:6" ht="15" customHeight="1">
      <c r="A2104" s="300"/>
      <c r="B2104" s="306"/>
      <c r="C2104" s="295"/>
      <c r="D2104" s="430"/>
      <c r="E2104" s="421"/>
      <c r="F2104" s="420"/>
    </row>
    <row r="2105" spans="1:6" ht="15" customHeight="1">
      <c r="A2105" s="300"/>
      <c r="B2105" s="306"/>
      <c r="C2105" s="295"/>
      <c r="D2105" s="430"/>
      <c r="E2105" s="421"/>
      <c r="F2105" s="420"/>
    </row>
    <row r="2106" spans="1:6" ht="15" customHeight="1">
      <c r="A2106" s="300"/>
      <c r="B2106" s="306"/>
      <c r="C2106" s="295"/>
      <c r="D2106" s="430"/>
      <c r="E2106" s="421"/>
      <c r="F2106" s="420"/>
    </row>
    <row r="2107" spans="1:6" ht="15" customHeight="1">
      <c r="A2107" s="300"/>
      <c r="B2107" s="306"/>
      <c r="C2107" s="295"/>
      <c r="D2107" s="430"/>
      <c r="E2107" s="421"/>
      <c r="F2107" s="420"/>
    </row>
    <row r="2108" spans="1:6" ht="15" customHeight="1">
      <c r="A2108" s="300"/>
      <c r="B2108" s="306"/>
      <c r="C2108" s="295"/>
      <c r="D2108" s="430"/>
      <c r="E2108" s="421"/>
      <c r="F2108" s="420"/>
    </row>
    <row r="2109" spans="1:6" ht="15" customHeight="1">
      <c r="A2109" s="300"/>
      <c r="B2109" s="306"/>
      <c r="C2109" s="295"/>
      <c r="D2109" s="430"/>
      <c r="E2109" s="421"/>
      <c r="F2109" s="420"/>
    </row>
    <row r="2110" spans="1:6" ht="15" customHeight="1">
      <c r="A2110" s="300"/>
      <c r="B2110" s="306"/>
      <c r="C2110" s="295"/>
      <c r="D2110" s="430"/>
      <c r="E2110" s="421"/>
      <c r="F2110" s="420"/>
    </row>
    <row r="2111" spans="1:6" ht="15" customHeight="1">
      <c r="A2111" s="300"/>
      <c r="B2111" s="306"/>
      <c r="C2111" s="295"/>
      <c r="D2111" s="430"/>
      <c r="E2111" s="421"/>
      <c r="F2111" s="420"/>
    </row>
    <row r="2112" spans="1:6" ht="15" customHeight="1">
      <c r="A2112" s="300"/>
      <c r="B2112" s="306"/>
      <c r="C2112" s="295"/>
      <c r="D2112" s="430"/>
      <c r="E2112" s="421"/>
      <c r="F2112" s="420"/>
    </row>
    <row r="2113" spans="1:6" ht="15" customHeight="1">
      <c r="A2113" s="300"/>
      <c r="B2113" s="306"/>
      <c r="C2113" s="295"/>
      <c r="D2113" s="430"/>
      <c r="E2113" s="421"/>
      <c r="F2113" s="420"/>
    </row>
    <row r="2114" spans="1:6" ht="15" customHeight="1">
      <c r="A2114" s="300"/>
      <c r="B2114" s="306"/>
      <c r="C2114" s="295"/>
      <c r="D2114" s="430"/>
      <c r="E2114" s="421"/>
      <c r="F2114" s="420"/>
    </row>
    <row r="2115" spans="1:6" ht="15" customHeight="1">
      <c r="A2115" s="300"/>
      <c r="B2115" s="306"/>
      <c r="C2115" s="295"/>
      <c r="D2115" s="430"/>
      <c r="E2115" s="421"/>
      <c r="F2115" s="420"/>
    </row>
    <row r="2116" spans="1:6" ht="15" customHeight="1">
      <c r="A2116" s="300"/>
      <c r="B2116" s="306"/>
      <c r="C2116" s="295"/>
      <c r="D2116" s="430"/>
      <c r="E2116" s="421"/>
      <c r="F2116" s="420"/>
    </row>
    <row r="2117" spans="1:6" ht="15" customHeight="1">
      <c r="A2117" s="300"/>
      <c r="B2117" s="306"/>
      <c r="C2117" s="295"/>
      <c r="D2117" s="430"/>
      <c r="E2117" s="421"/>
      <c r="F2117" s="420"/>
    </row>
    <row r="2118" spans="1:6" ht="15" customHeight="1">
      <c r="A2118" s="300"/>
      <c r="B2118" s="306"/>
      <c r="C2118" s="295"/>
      <c r="D2118" s="430"/>
      <c r="E2118" s="421"/>
      <c r="F2118" s="420"/>
    </row>
    <row r="2119" spans="1:6" ht="15" customHeight="1">
      <c r="A2119" s="300"/>
      <c r="B2119" s="306"/>
      <c r="C2119" s="295"/>
      <c r="D2119" s="430"/>
      <c r="E2119" s="421"/>
      <c r="F2119" s="420"/>
    </row>
    <row r="2120" spans="1:6" ht="15" customHeight="1">
      <c r="A2120" s="300"/>
      <c r="B2120" s="306"/>
      <c r="C2120" s="295"/>
      <c r="D2120" s="430"/>
      <c r="E2120" s="421"/>
      <c r="F2120" s="420"/>
    </row>
    <row r="2121" spans="1:6" ht="15" customHeight="1">
      <c r="A2121" s="300"/>
      <c r="B2121" s="306"/>
      <c r="C2121" s="295"/>
      <c r="D2121" s="430"/>
      <c r="E2121" s="421"/>
      <c r="F2121" s="420"/>
    </row>
    <row r="2122" spans="1:6" ht="15" customHeight="1">
      <c r="A2122" s="300"/>
      <c r="B2122" s="306"/>
      <c r="C2122" s="295"/>
      <c r="D2122" s="430"/>
      <c r="E2122" s="421"/>
      <c r="F2122" s="420"/>
    </row>
    <row r="2123" spans="1:6" ht="15" customHeight="1">
      <c r="A2123" s="300"/>
      <c r="B2123" s="306"/>
      <c r="C2123" s="295"/>
      <c r="D2123" s="430"/>
      <c r="E2123" s="421"/>
      <c r="F2123" s="420"/>
    </row>
    <row r="2124" spans="1:6" ht="15" customHeight="1">
      <c r="A2124" s="303"/>
      <c r="B2124" s="431"/>
      <c r="C2124" s="391"/>
      <c r="D2124" s="432"/>
      <c r="E2124" s="431"/>
      <c r="F2124" s="423"/>
    </row>
    <row r="2125" spans="1:6" ht="15" customHeight="1">
      <c r="A2125" s="300"/>
      <c r="B2125" s="302"/>
      <c r="C2125" s="295"/>
      <c r="D2125" s="302"/>
      <c r="E2125" s="302"/>
      <c r="F2125" s="422"/>
    </row>
    <row r="2126" spans="1:6" ht="15" customHeight="1">
      <c r="A2126" s="303" t="s">
        <v>1</v>
      </c>
      <c r="B2126" s="310" t="s">
        <v>29</v>
      </c>
      <c r="C2126" s="324" t="s">
        <v>1</v>
      </c>
      <c r="D2126" s="304"/>
      <c r="E2126" s="310" t="s">
        <v>35</v>
      </c>
      <c r="F2126" s="423"/>
    </row>
    <row r="2127" spans="1:6" ht="15" customHeight="1">
      <c r="A2127" s="300" t="s">
        <v>1</v>
      </c>
      <c r="B2127" s="302" t="s">
        <v>1</v>
      </c>
      <c r="C2127" s="295" t="s">
        <v>1</v>
      </c>
      <c r="D2127" s="302"/>
      <c r="E2127" s="302" t="s">
        <v>1</v>
      </c>
      <c r="F2127" s="424"/>
    </row>
    <row r="2128" spans="1:6" ht="14.25" customHeight="1" thickBot="1">
      <c r="A2128" s="425" t="s">
        <v>1085</v>
      </c>
      <c r="B2128" s="311" t="s">
        <v>1538</v>
      </c>
      <c r="C2128" s="389">
        <f>+C2069+0.01</f>
        <v>6.3599999999999941</v>
      </c>
      <c r="D2128" s="398"/>
      <c r="E2128" s="426"/>
      <c r="F2128" s="427"/>
    </row>
    <row r="2129" spans="1:6" ht="15" customHeight="1">
      <c r="A2129" s="433"/>
      <c r="B2129" s="313"/>
      <c r="C2129" s="320"/>
      <c r="D2129" s="313"/>
      <c r="E2129" s="414"/>
      <c r="F2129" s="415"/>
    </row>
    <row r="2130" spans="1:6" ht="15" customHeight="1">
      <c r="A2130" s="373"/>
      <c r="B2130" s="301" t="s">
        <v>1688</v>
      </c>
      <c r="C2130" s="295"/>
      <c r="D2130" s="302"/>
      <c r="E2130" s="428"/>
      <c r="F2130" s="434"/>
    </row>
    <row r="2131" spans="1:6" ht="15" customHeight="1">
      <c r="A2131" s="303"/>
      <c r="B2131" s="362"/>
      <c r="C2131" s="324"/>
      <c r="D2131" s="304"/>
      <c r="E2131" s="660"/>
      <c r="F2131" s="418"/>
    </row>
    <row r="2132" spans="1:6" ht="15" customHeight="1">
      <c r="A2132" s="305"/>
      <c r="B2132" s="419"/>
      <c r="C2132" s="295"/>
      <c r="D2132" s="302"/>
      <c r="E2132" s="661"/>
      <c r="F2132" s="422"/>
    </row>
    <row r="2133" spans="1:6" ht="15" customHeight="1">
      <c r="A2133" s="308"/>
      <c r="B2133" s="625"/>
      <c r="C2133" s="301" t="s">
        <v>1689</v>
      </c>
      <c r="D2133" s="625"/>
      <c r="E2133" s="679"/>
      <c r="F2133" s="420"/>
    </row>
    <row r="2134" spans="1:6" ht="15" customHeight="1">
      <c r="A2134" s="308"/>
      <c r="B2134" s="625"/>
      <c r="C2134" s="295"/>
      <c r="D2134" s="625"/>
      <c r="E2134" s="679"/>
      <c r="F2134" s="420"/>
    </row>
    <row r="2135" spans="1:6" ht="15" customHeight="1">
      <c r="A2135" s="308"/>
      <c r="B2135" s="430" t="s">
        <v>1690</v>
      </c>
      <c r="C2135" s="296">
        <f>C177</f>
        <v>6.2999999999999989</v>
      </c>
      <c r="D2135" s="625"/>
      <c r="E2135" s="680"/>
      <c r="F2135" s="420"/>
    </row>
    <row r="2136" spans="1:6" ht="15" customHeight="1">
      <c r="A2136" s="308"/>
      <c r="B2136" s="302"/>
      <c r="C2136" s="296"/>
      <c r="D2136" s="625"/>
      <c r="E2136" s="680"/>
      <c r="F2136" s="420"/>
    </row>
    <row r="2137" spans="1:6" ht="15" customHeight="1">
      <c r="A2137" s="308"/>
      <c r="B2137" s="306" t="s">
        <v>1691</v>
      </c>
      <c r="C2137" s="296">
        <f>C236</f>
        <v>6.3999999999999986</v>
      </c>
      <c r="D2137" s="354"/>
      <c r="E2137" s="440"/>
      <c r="F2137" s="420"/>
    </row>
    <row r="2138" spans="1:6" ht="15" customHeight="1">
      <c r="A2138" s="308"/>
      <c r="B2138" s="306"/>
      <c r="C2138" s="295"/>
      <c r="D2138" s="295"/>
      <c r="E2138" s="440"/>
      <c r="F2138" s="420"/>
    </row>
    <row r="2139" spans="1:6" ht="15" customHeight="1">
      <c r="A2139" s="308"/>
      <c r="B2139" s="306" t="s">
        <v>1692</v>
      </c>
      <c r="C2139" s="295">
        <f>C298</f>
        <v>6.4999999999999982</v>
      </c>
      <c r="D2139" s="295"/>
      <c r="E2139" s="440"/>
      <c r="F2139" s="420"/>
    </row>
    <row r="2140" spans="1:6" ht="15" customHeight="1">
      <c r="A2140" s="308"/>
      <c r="B2140" s="306"/>
      <c r="C2140" s="295"/>
      <c r="D2140" s="295"/>
      <c r="E2140" s="440"/>
      <c r="F2140" s="420"/>
    </row>
    <row r="2141" spans="1:6" ht="15" customHeight="1">
      <c r="A2141" s="308"/>
      <c r="B2141" s="306" t="s">
        <v>1693</v>
      </c>
      <c r="C2141" s="681">
        <f>C891</f>
        <v>6.1499999999999986</v>
      </c>
      <c r="D2141" s="295"/>
      <c r="E2141" s="440"/>
      <c r="F2141" s="420"/>
    </row>
    <row r="2142" spans="1:6" ht="15" customHeight="1">
      <c r="A2142" s="308"/>
      <c r="B2142" s="306"/>
      <c r="C2142" s="295"/>
      <c r="D2142" s="295"/>
      <c r="E2142" s="440"/>
      <c r="F2142" s="420"/>
    </row>
    <row r="2143" spans="1:6" ht="15" customHeight="1">
      <c r="A2143" s="308"/>
      <c r="B2143" s="306" t="s">
        <v>1694</v>
      </c>
      <c r="C2143" s="681">
        <f>C1127</f>
        <v>6.1899999999999977</v>
      </c>
      <c r="D2143" s="295"/>
      <c r="E2143" s="440"/>
      <c r="F2143" s="420"/>
    </row>
    <row r="2144" spans="1:6" ht="15" customHeight="1">
      <c r="A2144" s="308"/>
      <c r="B2144" s="306"/>
      <c r="C2144" s="295"/>
      <c r="D2144" s="295"/>
      <c r="E2144" s="440"/>
      <c r="F2144" s="420"/>
    </row>
    <row r="2145" spans="1:6" ht="15" customHeight="1">
      <c r="A2145" s="308"/>
      <c r="B2145" s="306" t="s">
        <v>1695</v>
      </c>
      <c r="C2145" s="657">
        <f>C1369</f>
        <v>6.2299999999999969</v>
      </c>
      <c r="D2145" s="354"/>
      <c r="E2145" s="440"/>
      <c r="F2145" s="420"/>
    </row>
    <row r="2146" spans="1:6" ht="15" customHeight="1">
      <c r="A2146" s="308"/>
      <c r="B2146" s="306"/>
      <c r="C2146" s="295"/>
      <c r="D2146" s="302"/>
      <c r="E2146" s="440"/>
      <c r="F2146" s="420"/>
    </row>
    <row r="2147" spans="1:6" ht="15" customHeight="1">
      <c r="A2147" s="308"/>
      <c r="B2147" s="306" t="s">
        <v>1696</v>
      </c>
      <c r="C2147" s="657">
        <f>C1723</f>
        <v>6.2899999999999956</v>
      </c>
      <c r="D2147" s="354"/>
      <c r="E2147" s="440"/>
      <c r="F2147" s="420"/>
    </row>
    <row r="2148" spans="1:6" ht="15" customHeight="1">
      <c r="A2148" s="308"/>
      <c r="B2148" s="306"/>
      <c r="C2148" s="295"/>
      <c r="D2148" s="302"/>
      <c r="E2148" s="440"/>
      <c r="F2148" s="420"/>
    </row>
    <row r="2149" spans="1:6" ht="15" customHeight="1">
      <c r="A2149" s="308"/>
      <c r="B2149" s="306" t="s">
        <v>1697</v>
      </c>
      <c r="C2149" s="657">
        <f>C1951</f>
        <v>6.3299999999999947</v>
      </c>
      <c r="D2149" s="354"/>
      <c r="E2149" s="440"/>
      <c r="F2149" s="420"/>
    </row>
    <row r="2150" spans="1:6" ht="15" customHeight="1">
      <c r="A2150" s="308"/>
      <c r="B2150" s="306"/>
      <c r="C2150" s="295"/>
      <c r="D2150" s="302"/>
      <c r="E2150" s="440"/>
      <c r="F2150" s="420"/>
    </row>
    <row r="2151" spans="1:6" ht="15" customHeight="1">
      <c r="A2151" s="308"/>
      <c r="B2151" s="306" t="s">
        <v>1698</v>
      </c>
      <c r="C2151" s="657">
        <f>C2128</f>
        <v>6.3599999999999941</v>
      </c>
      <c r="D2151" s="354"/>
      <c r="E2151" s="440"/>
      <c r="F2151" s="420"/>
    </row>
    <row r="2152" spans="1:6" ht="15" customHeight="1">
      <c r="A2152" s="308"/>
      <c r="B2152" s="306"/>
      <c r="C2152" s="295"/>
      <c r="D2152" s="302"/>
      <c r="E2152" s="440"/>
      <c r="F2152" s="420"/>
    </row>
    <row r="2153" spans="1:6" ht="15" customHeight="1">
      <c r="A2153" s="308"/>
      <c r="B2153" s="306"/>
      <c r="C2153" s="296"/>
      <c r="D2153" s="354"/>
      <c r="E2153" s="440"/>
      <c r="F2153" s="420"/>
    </row>
    <row r="2154" spans="1:6" ht="15" customHeight="1">
      <c r="A2154" s="308"/>
      <c r="B2154" s="306"/>
      <c r="C2154" s="295"/>
      <c r="D2154" s="302"/>
      <c r="E2154" s="440"/>
      <c r="F2154" s="420"/>
    </row>
    <row r="2155" spans="1:6" ht="15" customHeight="1">
      <c r="A2155" s="308"/>
      <c r="B2155" s="306"/>
      <c r="C2155" s="296"/>
      <c r="D2155" s="354"/>
      <c r="E2155" s="440"/>
      <c r="F2155" s="420"/>
    </row>
    <row r="2156" spans="1:6" ht="15" customHeight="1">
      <c r="A2156" s="308"/>
      <c r="B2156" s="306"/>
      <c r="C2156" s="295"/>
      <c r="D2156" s="302"/>
      <c r="E2156" s="440"/>
      <c r="F2156" s="420"/>
    </row>
    <row r="2157" spans="1:6" ht="15" customHeight="1">
      <c r="A2157" s="308"/>
      <c r="B2157" s="306"/>
      <c r="C2157" s="665"/>
      <c r="D2157" s="666"/>
      <c r="E2157" s="440"/>
      <c r="F2157" s="420"/>
    </row>
    <row r="2158" spans="1:6" ht="15" customHeight="1">
      <c r="A2158" s="308"/>
      <c r="B2158" s="306"/>
      <c r="C2158" s="667"/>
      <c r="D2158" s="682"/>
      <c r="E2158" s="440"/>
      <c r="F2158" s="420"/>
    </row>
    <row r="2159" spans="1:6" ht="15" customHeight="1">
      <c r="A2159" s="308"/>
      <c r="B2159" s="306"/>
      <c r="C2159" s="295"/>
      <c r="D2159" s="302"/>
      <c r="E2159" s="440"/>
      <c r="F2159" s="420"/>
    </row>
    <row r="2160" spans="1:6" ht="15" customHeight="1">
      <c r="A2160" s="308"/>
      <c r="B2160" s="315"/>
      <c r="C2160" s="295"/>
      <c r="D2160" s="302"/>
      <c r="E2160" s="440"/>
      <c r="F2160" s="420"/>
    </row>
    <row r="2161" spans="1:6" ht="15" customHeight="1">
      <c r="A2161" s="308"/>
      <c r="B2161" s="315"/>
      <c r="C2161" s="295"/>
      <c r="D2161" s="302"/>
      <c r="E2161" s="440"/>
      <c r="F2161" s="420"/>
    </row>
    <row r="2162" spans="1:6" ht="15" customHeight="1">
      <c r="A2162" s="308"/>
      <c r="B2162" s="314"/>
      <c r="C2162" s="295"/>
      <c r="D2162" s="302"/>
      <c r="E2162" s="440"/>
      <c r="F2162" s="420"/>
    </row>
    <row r="2163" spans="1:6" ht="15" customHeight="1">
      <c r="A2163" s="308"/>
      <c r="B2163" s="315"/>
      <c r="C2163" s="295"/>
      <c r="D2163" s="302"/>
      <c r="E2163" s="440"/>
      <c r="F2163" s="420"/>
    </row>
    <row r="2164" spans="1:6" ht="15" customHeight="1">
      <c r="A2164" s="308"/>
      <c r="B2164" s="316"/>
      <c r="C2164" s="295"/>
      <c r="D2164" s="302"/>
      <c r="E2164" s="440"/>
      <c r="F2164" s="420"/>
    </row>
    <row r="2165" spans="1:6" ht="15" customHeight="1">
      <c r="A2165" s="308"/>
      <c r="B2165" s="315"/>
      <c r="C2165" s="295"/>
      <c r="D2165" s="302"/>
      <c r="E2165" s="440"/>
      <c r="F2165" s="420"/>
    </row>
    <row r="2166" spans="1:6" ht="15" customHeight="1">
      <c r="A2166" s="308"/>
      <c r="B2166" s="315"/>
      <c r="C2166" s="295"/>
      <c r="D2166" s="302"/>
      <c r="E2166" s="440"/>
      <c r="F2166" s="420"/>
    </row>
    <row r="2167" spans="1:6" ht="15" customHeight="1">
      <c r="A2167" s="308"/>
      <c r="B2167" s="315"/>
      <c r="C2167" s="295"/>
      <c r="D2167" s="302"/>
      <c r="E2167" s="440"/>
      <c r="F2167" s="420"/>
    </row>
    <row r="2168" spans="1:6" ht="15" customHeight="1">
      <c r="A2168" s="308"/>
      <c r="B2168" s="315"/>
      <c r="C2168" s="295"/>
      <c r="D2168" s="302"/>
      <c r="E2168" s="440"/>
      <c r="F2168" s="420"/>
    </row>
    <row r="2169" spans="1:6" ht="15" customHeight="1">
      <c r="A2169" s="308"/>
      <c r="B2169" s="315"/>
      <c r="C2169" s="295"/>
      <c r="D2169" s="302"/>
      <c r="E2169" s="440"/>
      <c r="F2169" s="420"/>
    </row>
    <row r="2170" spans="1:6" ht="15" customHeight="1">
      <c r="A2170" s="308"/>
      <c r="B2170" s="315"/>
      <c r="C2170" s="295"/>
      <c r="D2170" s="302"/>
      <c r="E2170" s="440"/>
      <c r="F2170" s="420"/>
    </row>
    <row r="2171" spans="1:6" ht="15" customHeight="1">
      <c r="A2171" s="308"/>
      <c r="B2171" s="315"/>
      <c r="C2171" s="295"/>
      <c r="D2171" s="302"/>
      <c r="E2171" s="440"/>
      <c r="F2171" s="420"/>
    </row>
    <row r="2172" spans="1:6" ht="15" customHeight="1">
      <c r="A2172" s="308"/>
      <c r="B2172" s="315"/>
      <c r="C2172" s="295"/>
      <c r="D2172" s="302"/>
      <c r="E2172" s="440"/>
      <c r="F2172" s="420"/>
    </row>
    <row r="2173" spans="1:6" ht="15" customHeight="1">
      <c r="A2173" s="308"/>
      <c r="B2173" s="315"/>
      <c r="C2173" s="295"/>
      <c r="D2173" s="302"/>
      <c r="E2173" s="440"/>
      <c r="F2173" s="420"/>
    </row>
    <row r="2174" spans="1:6" ht="15" customHeight="1">
      <c r="A2174" s="308"/>
      <c r="B2174" s="315"/>
      <c r="C2174" s="295"/>
      <c r="D2174" s="302"/>
      <c r="E2174" s="440"/>
      <c r="F2174" s="420"/>
    </row>
    <row r="2175" spans="1:6" ht="15" customHeight="1">
      <c r="A2175" s="308"/>
      <c r="B2175" s="315"/>
      <c r="C2175" s="295"/>
      <c r="D2175" s="302"/>
      <c r="E2175" s="440"/>
      <c r="F2175" s="420"/>
    </row>
    <row r="2176" spans="1:6" ht="15" customHeight="1">
      <c r="A2176" s="308"/>
      <c r="B2176" s="315"/>
      <c r="C2176" s="295"/>
      <c r="D2176" s="302"/>
      <c r="E2176" s="440"/>
      <c r="F2176" s="420"/>
    </row>
    <row r="2177" spans="1:6" ht="15" customHeight="1">
      <c r="A2177" s="308"/>
      <c r="B2177" s="315"/>
      <c r="C2177" s="295"/>
      <c r="D2177" s="302"/>
      <c r="E2177" s="440"/>
      <c r="F2177" s="420"/>
    </row>
    <row r="2178" spans="1:6" ht="15" customHeight="1">
      <c r="A2178" s="308"/>
      <c r="B2178" s="315"/>
      <c r="C2178" s="295"/>
      <c r="D2178" s="302"/>
      <c r="E2178" s="440"/>
      <c r="F2178" s="420"/>
    </row>
    <row r="2179" spans="1:6" ht="15" customHeight="1">
      <c r="A2179" s="308"/>
      <c r="B2179" s="315"/>
      <c r="C2179" s="295"/>
      <c r="D2179" s="302"/>
      <c r="E2179" s="440"/>
      <c r="F2179" s="420"/>
    </row>
    <row r="2180" spans="1:6" ht="15" customHeight="1">
      <c r="A2180" s="308"/>
      <c r="B2180" s="306"/>
      <c r="C2180" s="295"/>
      <c r="D2180" s="302"/>
      <c r="E2180" s="440"/>
      <c r="F2180" s="420"/>
    </row>
    <row r="2181" spans="1:6" ht="15" customHeight="1">
      <c r="A2181" s="308"/>
      <c r="B2181" s="306"/>
      <c r="C2181" s="295"/>
      <c r="D2181" s="302"/>
      <c r="E2181" s="440"/>
      <c r="F2181" s="420"/>
    </row>
    <row r="2182" spans="1:6" ht="15" customHeight="1">
      <c r="A2182" s="308"/>
      <c r="B2182" s="306"/>
      <c r="C2182" s="295"/>
      <c r="D2182" s="302"/>
      <c r="E2182" s="440"/>
      <c r="F2182" s="420"/>
    </row>
    <row r="2183" spans="1:6" ht="15" customHeight="1">
      <c r="A2183" s="308"/>
      <c r="B2183" s="306"/>
      <c r="C2183" s="295"/>
      <c r="D2183" s="302"/>
      <c r="E2183" s="440"/>
      <c r="F2183" s="420"/>
    </row>
    <row r="2184" spans="1:6" ht="15" customHeight="1">
      <c r="A2184" s="305"/>
      <c r="B2184" s="309"/>
      <c r="C2184" s="336"/>
      <c r="D2184" s="309"/>
      <c r="E2184" s="659"/>
      <c r="F2184" s="424"/>
    </row>
    <row r="2185" spans="1:6" ht="15" customHeight="1">
      <c r="A2185" s="303"/>
      <c r="B2185" s="310" t="s">
        <v>365</v>
      </c>
      <c r="C2185" s="324"/>
      <c r="D2185" s="310"/>
      <c r="E2185" s="628" t="s">
        <v>35</v>
      </c>
      <c r="F2185" s="418"/>
    </row>
    <row r="2186" spans="1:6" ht="15" customHeight="1">
      <c r="A2186" s="300"/>
      <c r="B2186" s="302"/>
      <c r="C2186" s="295"/>
      <c r="D2186" s="302"/>
      <c r="E2186" s="683"/>
      <c r="F2186" s="416"/>
    </row>
    <row r="2187" spans="1:6" ht="14.25" customHeight="1" thickBot="1">
      <c r="A2187" s="425" t="s">
        <v>1085</v>
      </c>
      <c r="B2187" s="311" t="s">
        <v>1538</v>
      </c>
      <c r="C2187" s="389">
        <f>+C2128+0.01</f>
        <v>6.3699999999999939</v>
      </c>
      <c r="D2187" s="398"/>
      <c r="E2187" s="426"/>
      <c r="F2187" s="427"/>
    </row>
  </sheetData>
  <mergeCells count="37">
    <mergeCell ref="E61:F61"/>
    <mergeCell ref="E120:F120"/>
    <mergeCell ref="E300:F300"/>
    <mergeCell ref="E359:F359"/>
    <mergeCell ref="E360:F360"/>
    <mergeCell ref="E418:F418"/>
    <mergeCell ref="E419:F419"/>
    <mergeCell ref="E478:F478"/>
    <mergeCell ref="E479:F479"/>
    <mergeCell ref="E539:F539"/>
    <mergeCell ref="E540:F540"/>
    <mergeCell ref="E598:F598"/>
    <mergeCell ref="E599:F599"/>
    <mergeCell ref="E657:F657"/>
    <mergeCell ref="E658:F658"/>
    <mergeCell ref="E716:F716"/>
    <mergeCell ref="E717:F717"/>
    <mergeCell ref="E775:F775"/>
    <mergeCell ref="E776:F776"/>
    <mergeCell ref="E834:F834"/>
    <mergeCell ref="E835:F835"/>
    <mergeCell ref="C893:E893"/>
    <mergeCell ref="C894:E894"/>
    <mergeCell ref="E952:F952"/>
    <mergeCell ref="E953:F953"/>
    <mergeCell ref="E1011:F1011"/>
    <mergeCell ref="E1012:F1012"/>
    <mergeCell ref="E1070:F1070"/>
    <mergeCell ref="E1071:F1071"/>
    <mergeCell ref="E1190:F1190"/>
    <mergeCell ref="E2071:F2071"/>
    <mergeCell ref="E1191:F1191"/>
    <mergeCell ref="E1251:F1251"/>
    <mergeCell ref="E1252:F1252"/>
    <mergeCell ref="E1312:F1312"/>
    <mergeCell ref="E1313:F1313"/>
    <mergeCell ref="E2012:F2012"/>
  </mergeCells>
  <pageMargins left="0.51181102362204722" right="0.51181102362204722" top="0.74803149606299213" bottom="0.74803149606299213" header="0.31496062992125984" footer="0.31496062992125984"/>
  <pageSetup paperSize="9" scale="8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9:I23"/>
  <sheetViews>
    <sheetView view="pageBreakPreview" zoomScale="60" zoomScaleNormal="100" workbookViewId="0">
      <selection activeCell="L36" sqref="L36"/>
    </sheetView>
  </sheetViews>
  <sheetFormatPr defaultRowHeight="14.4"/>
  <sheetData>
    <row r="19" spans="1:9" ht="15" customHeight="1">
      <c r="A19" s="969" t="s">
        <v>2351</v>
      </c>
      <c r="B19" s="969"/>
      <c r="C19" s="969"/>
      <c r="D19" s="969"/>
      <c r="E19" s="969"/>
      <c r="F19" s="969"/>
      <c r="G19" s="969"/>
      <c r="H19" s="969"/>
      <c r="I19" s="969"/>
    </row>
    <row r="20" spans="1:9" ht="20.100000000000001">
      <c r="C20" s="859"/>
    </row>
    <row r="21" spans="1:9" ht="15" customHeight="1">
      <c r="A21" s="969" t="s">
        <v>2352</v>
      </c>
      <c r="B21" s="969"/>
      <c r="C21" s="969"/>
      <c r="D21" s="969"/>
      <c r="E21" s="969"/>
      <c r="F21" s="969"/>
      <c r="G21" s="969"/>
      <c r="H21" s="969"/>
      <c r="I21" s="969"/>
    </row>
    <row r="22" spans="1:9" ht="20.100000000000001">
      <c r="C22" s="859"/>
    </row>
    <row r="23" spans="1:9" ht="15" customHeight="1">
      <c r="A23" s="972" t="s">
        <v>2353</v>
      </c>
      <c r="B23" s="972"/>
      <c r="C23" s="972"/>
      <c r="D23" s="972"/>
      <c r="E23" s="972"/>
      <c r="F23" s="972"/>
      <c r="G23" s="972"/>
      <c r="H23" s="972"/>
      <c r="I23" s="972"/>
    </row>
  </sheetData>
  <mergeCells count="3">
    <mergeCell ref="A19:I19"/>
    <mergeCell ref="A21:I21"/>
    <mergeCell ref="A23:I2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F201"/>
  <sheetViews>
    <sheetView view="pageBreakPreview" topLeftCell="A76" zoomScale="96" zoomScaleNormal="100" zoomScaleSheetLayoutView="96" workbookViewId="0">
      <selection activeCell="C100" sqref="C100"/>
    </sheetView>
  </sheetViews>
  <sheetFormatPr defaultColWidth="9.15625" defaultRowHeight="15"/>
  <cols>
    <col min="1" max="1" width="5.83984375" style="1" customWidth="1"/>
    <col min="2" max="2" width="66.68359375" style="1" customWidth="1"/>
    <col min="3" max="3" width="9.578125" style="31" customWidth="1"/>
    <col min="4" max="4" width="6.68359375" style="688" customWidth="1"/>
    <col min="5" max="5" width="14" style="1" customWidth="1"/>
    <col min="6" max="6" width="20" style="1" customWidth="1"/>
    <col min="7" max="16384" width="9.15625" style="1"/>
  </cols>
  <sheetData>
    <row r="1" spans="1:6" ht="15" customHeight="1">
      <c r="A1" s="312"/>
      <c r="B1" s="313"/>
      <c r="C1" s="320"/>
      <c r="D1" s="360"/>
      <c r="E1" s="361"/>
      <c r="F1" s="321"/>
    </row>
    <row r="2" spans="1:6" ht="15" customHeight="1">
      <c r="A2" s="300"/>
      <c r="B2" s="301" t="s">
        <v>1699</v>
      </c>
      <c r="C2" s="295"/>
      <c r="D2" s="295"/>
      <c r="E2" s="322"/>
      <c r="F2" s="323"/>
    </row>
    <row r="3" spans="1:6" ht="15" customHeight="1">
      <c r="A3" s="303"/>
      <c r="B3" s="362"/>
      <c r="C3" s="324"/>
      <c r="D3" s="324"/>
      <c r="E3" s="363"/>
      <c r="F3" s="345"/>
    </row>
    <row r="4" spans="1:6" ht="15" customHeight="1">
      <c r="A4" s="305"/>
      <c r="B4" s="306"/>
      <c r="C4" s="295"/>
      <c r="D4" s="295"/>
      <c r="E4" s="325"/>
      <c r="F4" s="326"/>
    </row>
    <row r="5" spans="1:6" ht="15" customHeight="1">
      <c r="A5" s="308"/>
      <c r="B5" s="317" t="s">
        <v>1700</v>
      </c>
      <c r="C5" s="295"/>
      <c r="D5" s="295"/>
      <c r="E5" s="327"/>
      <c r="F5" s="328"/>
    </row>
    <row r="6" spans="1:6" ht="15" customHeight="1">
      <c r="A6" s="308"/>
      <c r="B6" s="306"/>
      <c r="C6" s="295"/>
      <c r="D6" s="295"/>
      <c r="E6" s="327"/>
      <c r="F6" s="328"/>
    </row>
    <row r="7" spans="1:6" s="45" customFormat="1" ht="15" customHeight="1">
      <c r="A7" s="308" t="s">
        <v>2</v>
      </c>
      <c r="B7" s="306" t="s">
        <v>1701</v>
      </c>
      <c r="C7" s="295"/>
      <c r="D7" s="295"/>
      <c r="E7" s="327"/>
      <c r="F7" s="328"/>
    </row>
    <row r="8" spans="1:6" s="45" customFormat="1" ht="15" customHeight="1">
      <c r="A8" s="308"/>
      <c r="B8" s="307" t="s">
        <v>1702</v>
      </c>
      <c r="C8" s="295" t="s">
        <v>21</v>
      </c>
      <c r="D8" s="295"/>
      <c r="E8" s="327"/>
      <c r="F8" s="328"/>
    </row>
    <row r="9" spans="1:6" s="45" customFormat="1" ht="15" customHeight="1">
      <c r="A9" s="308"/>
      <c r="B9" s="306"/>
      <c r="C9" s="295"/>
      <c r="D9" s="295"/>
      <c r="E9" s="327"/>
      <c r="F9" s="328"/>
    </row>
    <row r="10" spans="1:6" s="45" customFormat="1" ht="15" customHeight="1">
      <c r="A10" s="308" t="s">
        <v>6</v>
      </c>
      <c r="B10" s="306" t="s">
        <v>1703</v>
      </c>
      <c r="C10" s="295"/>
      <c r="D10" s="295" t="s">
        <v>1112</v>
      </c>
      <c r="E10" s="327"/>
      <c r="F10" s="328"/>
    </row>
    <row r="11" spans="1:6" s="45" customFormat="1" ht="15" customHeight="1">
      <c r="A11" s="308"/>
      <c r="B11" s="306"/>
      <c r="C11" s="295"/>
      <c r="D11" s="295"/>
      <c r="E11" s="327"/>
      <c r="F11" s="328"/>
    </row>
    <row r="12" spans="1:6" s="45" customFormat="1" ht="15" customHeight="1">
      <c r="A12" s="308" t="s">
        <v>7</v>
      </c>
      <c r="B12" s="306" t="s">
        <v>1704</v>
      </c>
      <c r="C12" s="295" t="s">
        <v>21</v>
      </c>
      <c r="D12" s="295"/>
      <c r="E12" s="327"/>
      <c r="F12" s="328"/>
    </row>
    <row r="13" spans="1:6" s="45" customFormat="1" ht="15" customHeight="1">
      <c r="A13" s="308"/>
      <c r="B13" s="306"/>
      <c r="C13" s="295"/>
      <c r="D13" s="295"/>
      <c r="E13" s="327"/>
      <c r="F13" s="328"/>
    </row>
    <row r="14" spans="1:6" s="45" customFormat="1" ht="15" customHeight="1">
      <c r="A14" s="308" t="s">
        <v>8</v>
      </c>
      <c r="B14" s="306" t="s">
        <v>1705</v>
      </c>
      <c r="C14" s="295"/>
      <c r="D14" s="295"/>
      <c r="E14" s="327"/>
      <c r="F14" s="328"/>
    </row>
    <row r="15" spans="1:6" s="45" customFormat="1" ht="15" customHeight="1">
      <c r="A15" s="308"/>
      <c r="B15" s="307" t="s">
        <v>1706</v>
      </c>
      <c r="C15" s="295" t="s">
        <v>21</v>
      </c>
      <c r="D15" s="295"/>
      <c r="E15" s="327"/>
      <c r="F15" s="328"/>
    </row>
    <row r="16" spans="1:6" s="45" customFormat="1" ht="15" customHeight="1">
      <c r="A16" s="308"/>
      <c r="B16" s="306"/>
      <c r="C16" s="295"/>
      <c r="D16" s="295"/>
      <c r="E16" s="327"/>
      <c r="F16" s="328"/>
    </row>
    <row r="17" spans="1:6" s="45" customFormat="1" ht="15" customHeight="1">
      <c r="A17" s="308" t="s">
        <v>10</v>
      </c>
      <c r="B17" s="306" t="s">
        <v>1703</v>
      </c>
      <c r="C17" s="295"/>
      <c r="D17" s="295" t="s">
        <v>1112</v>
      </c>
      <c r="E17" s="327"/>
      <c r="F17" s="328"/>
    </row>
    <row r="18" spans="1:6" s="45" customFormat="1" ht="15" customHeight="1">
      <c r="A18" s="308"/>
      <c r="B18" s="306"/>
      <c r="C18" s="295"/>
      <c r="D18" s="295"/>
      <c r="E18" s="327"/>
      <c r="F18" s="328"/>
    </row>
    <row r="19" spans="1:6" s="45" customFormat="1" ht="15" customHeight="1">
      <c r="A19" s="308" t="s">
        <v>14</v>
      </c>
      <c r="B19" s="306" t="s">
        <v>1704</v>
      </c>
      <c r="C19" s="295" t="s">
        <v>21</v>
      </c>
      <c r="D19" s="295"/>
      <c r="E19" s="327"/>
      <c r="F19" s="328"/>
    </row>
    <row r="20" spans="1:6" s="45" customFormat="1" ht="15" customHeight="1">
      <c r="A20" s="308"/>
      <c r="B20" s="306"/>
      <c r="C20" s="295"/>
      <c r="D20" s="295"/>
      <c r="E20" s="327"/>
      <c r="F20" s="328"/>
    </row>
    <row r="21" spans="1:6" s="45" customFormat="1" ht="15" customHeight="1">
      <c r="A21" s="308" t="s">
        <v>16</v>
      </c>
      <c r="B21" s="306" t="s">
        <v>1707</v>
      </c>
      <c r="C21" s="295"/>
      <c r="D21" s="295"/>
      <c r="E21" s="327"/>
      <c r="F21" s="328"/>
    </row>
    <row r="22" spans="1:6" s="45" customFormat="1" ht="15" customHeight="1">
      <c r="A22" s="308"/>
      <c r="B22" s="307" t="s">
        <v>1708</v>
      </c>
      <c r="C22" s="295" t="s">
        <v>21</v>
      </c>
      <c r="D22" s="295"/>
      <c r="E22" s="327"/>
      <c r="F22" s="328"/>
    </row>
    <row r="23" spans="1:6" s="45" customFormat="1" ht="15" customHeight="1">
      <c r="A23" s="308"/>
      <c r="B23" s="306"/>
      <c r="C23" s="295"/>
      <c r="D23" s="295"/>
      <c r="E23" s="327"/>
      <c r="F23" s="328"/>
    </row>
    <row r="24" spans="1:6" s="45" customFormat="1" ht="15" customHeight="1">
      <c r="A24" s="308" t="s">
        <v>24</v>
      </c>
      <c r="B24" s="306" t="s">
        <v>1703</v>
      </c>
      <c r="C24" s="295"/>
      <c r="D24" s="295" t="s">
        <v>1112</v>
      </c>
      <c r="E24" s="327"/>
      <c r="F24" s="328"/>
    </row>
    <row r="25" spans="1:6" s="45" customFormat="1" ht="15" customHeight="1">
      <c r="A25" s="308"/>
      <c r="B25" s="306"/>
      <c r="C25" s="295"/>
      <c r="D25" s="295"/>
      <c r="E25" s="327"/>
      <c r="F25" s="328"/>
    </row>
    <row r="26" spans="1:6" s="45" customFormat="1" ht="15" customHeight="1">
      <c r="A26" s="308" t="s">
        <v>31</v>
      </c>
      <c r="B26" s="306" t="s">
        <v>1704</v>
      </c>
      <c r="C26" s="295" t="s">
        <v>21</v>
      </c>
      <c r="D26" s="295"/>
      <c r="E26" s="327"/>
      <c r="F26" s="328"/>
    </row>
    <row r="27" spans="1:6" s="45" customFormat="1" ht="15" customHeight="1">
      <c r="A27" s="308"/>
      <c r="B27" s="306"/>
      <c r="C27" s="295"/>
      <c r="D27" s="295"/>
      <c r="E27" s="327"/>
      <c r="F27" s="328"/>
    </row>
    <row r="28" spans="1:6" s="45" customFormat="1" ht="15" customHeight="1">
      <c r="A28" s="308" t="s">
        <v>34</v>
      </c>
      <c r="B28" s="306" t="s">
        <v>1709</v>
      </c>
      <c r="C28" s="295"/>
      <c r="D28" s="295"/>
      <c r="E28" s="327"/>
      <c r="F28" s="328"/>
    </row>
    <row r="29" spans="1:6" s="45" customFormat="1" ht="15" customHeight="1">
      <c r="A29" s="308"/>
      <c r="B29" s="307" t="s">
        <v>1710</v>
      </c>
      <c r="C29" s="295" t="s">
        <v>21</v>
      </c>
      <c r="D29" s="295"/>
      <c r="E29" s="327"/>
      <c r="F29" s="328"/>
    </row>
    <row r="30" spans="1:6" s="45" customFormat="1" ht="15" customHeight="1">
      <c r="A30" s="308"/>
      <c r="B30" s="306"/>
      <c r="C30" s="295"/>
      <c r="D30" s="295"/>
      <c r="E30" s="327"/>
      <c r="F30" s="328"/>
    </row>
    <row r="31" spans="1:6" s="45" customFormat="1" ht="15" customHeight="1">
      <c r="A31" s="308" t="s">
        <v>35</v>
      </c>
      <c r="B31" s="306" t="s">
        <v>1703</v>
      </c>
      <c r="C31" s="295"/>
      <c r="D31" s="295" t="s">
        <v>1112</v>
      </c>
      <c r="E31" s="327"/>
      <c r="F31" s="328"/>
    </row>
    <row r="32" spans="1:6" s="45" customFormat="1" ht="15" customHeight="1">
      <c r="A32" s="308"/>
      <c r="B32" s="306"/>
      <c r="C32" s="295"/>
      <c r="D32" s="295"/>
      <c r="E32" s="327"/>
      <c r="F32" s="328"/>
    </row>
    <row r="33" spans="1:6" s="45" customFormat="1" ht="15" customHeight="1">
      <c r="A33" s="308" t="s">
        <v>37</v>
      </c>
      <c r="B33" s="306" t="s">
        <v>1704</v>
      </c>
      <c r="C33" s="295" t="s">
        <v>21</v>
      </c>
      <c r="D33" s="295"/>
      <c r="E33" s="327"/>
      <c r="F33" s="328"/>
    </row>
    <row r="34" spans="1:6" s="45" customFormat="1" ht="15" customHeight="1">
      <c r="A34" s="308"/>
      <c r="B34" s="306"/>
      <c r="C34" s="295"/>
      <c r="D34" s="295"/>
      <c r="E34" s="327"/>
      <c r="F34" s="328"/>
    </row>
    <row r="35" spans="1:6" s="45" customFormat="1" ht="15" customHeight="1">
      <c r="A35" s="308" t="s">
        <v>38</v>
      </c>
      <c r="B35" s="306" t="s">
        <v>1711</v>
      </c>
      <c r="C35" s="295"/>
      <c r="D35" s="295"/>
      <c r="E35" s="327"/>
      <c r="F35" s="328"/>
    </row>
    <row r="36" spans="1:6" s="45" customFormat="1" ht="15" customHeight="1">
      <c r="A36" s="308"/>
      <c r="B36" s="307" t="s">
        <v>1742</v>
      </c>
      <c r="C36" s="295" t="s">
        <v>21</v>
      </c>
      <c r="D36" s="295"/>
      <c r="E36" s="327"/>
      <c r="F36" s="328"/>
    </row>
    <row r="37" spans="1:6" s="45" customFormat="1" ht="15" customHeight="1">
      <c r="A37" s="308"/>
      <c r="B37" s="306"/>
      <c r="C37" s="295"/>
      <c r="D37" s="295"/>
      <c r="E37" s="327"/>
      <c r="F37" s="328"/>
    </row>
    <row r="38" spans="1:6" s="45" customFormat="1" ht="15" customHeight="1">
      <c r="A38" s="308" t="s">
        <v>39</v>
      </c>
      <c r="B38" s="306" t="s">
        <v>1703</v>
      </c>
      <c r="C38" s="295"/>
      <c r="D38" s="295" t="s">
        <v>1112</v>
      </c>
      <c r="E38" s="327"/>
      <c r="F38" s="328"/>
    </row>
    <row r="39" spans="1:6" s="45" customFormat="1" ht="15" customHeight="1">
      <c r="A39" s="308"/>
      <c r="B39" s="306"/>
      <c r="C39" s="295"/>
      <c r="D39" s="295"/>
      <c r="E39" s="327"/>
      <c r="F39" s="328"/>
    </row>
    <row r="40" spans="1:6" s="45" customFormat="1" ht="15" customHeight="1">
      <c r="A40" s="308" t="s">
        <v>96</v>
      </c>
      <c r="B40" s="306" t="s">
        <v>1704</v>
      </c>
      <c r="C40" s="295" t="s">
        <v>21</v>
      </c>
      <c r="D40" s="295"/>
      <c r="E40" s="327"/>
      <c r="F40" s="328"/>
    </row>
    <row r="41" spans="1:6" s="45" customFormat="1" ht="15" customHeight="1">
      <c r="A41" s="308"/>
      <c r="B41" s="306"/>
      <c r="C41" s="295"/>
      <c r="D41" s="295"/>
      <c r="E41" s="327"/>
      <c r="F41" s="328"/>
    </row>
    <row r="42" spans="1:6" s="45" customFormat="1" ht="15" customHeight="1">
      <c r="A42" s="308" t="s">
        <v>109</v>
      </c>
      <c r="B42" s="306" t="s">
        <v>1705</v>
      </c>
      <c r="C42" s="295"/>
      <c r="D42" s="295"/>
      <c r="E42" s="327"/>
      <c r="F42" s="328"/>
    </row>
    <row r="43" spans="1:6" s="45" customFormat="1" ht="15" customHeight="1">
      <c r="A43" s="308"/>
      <c r="B43" s="307" t="s">
        <v>1712</v>
      </c>
      <c r="C43" s="295"/>
      <c r="D43" s="295"/>
      <c r="E43" s="327"/>
      <c r="F43" s="328"/>
    </row>
    <row r="44" spans="1:6" s="45" customFormat="1" ht="15" customHeight="1">
      <c r="A44" s="308"/>
      <c r="B44" s="306" t="s">
        <v>1713</v>
      </c>
      <c r="C44" s="295" t="s">
        <v>21</v>
      </c>
      <c r="D44" s="295"/>
      <c r="E44" s="327"/>
      <c r="F44" s="328"/>
    </row>
    <row r="45" spans="1:6" s="45" customFormat="1" ht="15" customHeight="1">
      <c r="A45" s="308"/>
      <c r="B45" s="306"/>
      <c r="C45" s="295"/>
      <c r="D45" s="295"/>
      <c r="E45" s="327"/>
      <c r="F45" s="328"/>
    </row>
    <row r="46" spans="1:6" s="45" customFormat="1" ht="15" customHeight="1">
      <c r="A46" s="308" t="s">
        <v>110</v>
      </c>
      <c r="B46" s="306" t="s">
        <v>1703</v>
      </c>
      <c r="C46" s="295"/>
      <c r="D46" s="295" t="s">
        <v>1112</v>
      </c>
      <c r="E46" s="327"/>
      <c r="F46" s="328"/>
    </row>
    <row r="47" spans="1:6" s="45" customFormat="1" ht="15" customHeight="1">
      <c r="A47" s="308"/>
      <c r="B47" s="306"/>
      <c r="C47" s="295"/>
      <c r="D47" s="295"/>
      <c r="E47" s="327"/>
      <c r="F47" s="328"/>
    </row>
    <row r="48" spans="1:6" s="45" customFormat="1" ht="15" customHeight="1">
      <c r="A48" s="308" t="s">
        <v>111</v>
      </c>
      <c r="B48" s="306" t="s">
        <v>1704</v>
      </c>
      <c r="C48" s="295" t="s">
        <v>21</v>
      </c>
      <c r="D48" s="295"/>
      <c r="E48" s="327"/>
      <c r="F48" s="328"/>
    </row>
    <row r="49" spans="1:6" s="45" customFormat="1" ht="15" customHeight="1">
      <c r="A49" s="308"/>
      <c r="B49" s="306"/>
      <c r="C49" s="295"/>
      <c r="D49" s="295"/>
      <c r="E49" s="327"/>
      <c r="F49" s="328"/>
    </row>
    <row r="50" spans="1:6" s="45" customFormat="1" ht="15" customHeight="1">
      <c r="A50" s="308" t="s">
        <v>155</v>
      </c>
      <c r="B50" s="306" t="s">
        <v>1714</v>
      </c>
      <c r="C50" s="295"/>
      <c r="D50" s="295"/>
      <c r="E50" s="327"/>
      <c r="F50" s="328"/>
    </row>
    <row r="51" spans="1:6" s="45" customFormat="1" ht="15" customHeight="1">
      <c r="A51" s="308"/>
      <c r="B51" s="307" t="s">
        <v>1715</v>
      </c>
      <c r="C51" s="295" t="s">
        <v>21</v>
      </c>
      <c r="D51" s="295"/>
      <c r="E51" s="327"/>
      <c r="F51" s="328"/>
    </row>
    <row r="52" spans="1:6" s="45" customFormat="1" ht="15" customHeight="1">
      <c r="A52" s="308"/>
      <c r="B52" s="306"/>
      <c r="C52" s="295"/>
      <c r="D52" s="295"/>
      <c r="E52" s="327"/>
      <c r="F52" s="328"/>
    </row>
    <row r="53" spans="1:6" s="45" customFormat="1" ht="15" customHeight="1">
      <c r="A53" s="308" t="s">
        <v>297</v>
      </c>
      <c r="B53" s="306" t="s">
        <v>1703</v>
      </c>
      <c r="C53" s="295"/>
      <c r="D53" s="295" t="s">
        <v>1112</v>
      </c>
      <c r="E53" s="327"/>
      <c r="F53" s="328"/>
    </row>
    <row r="54" spans="1:6" s="45" customFormat="1" ht="15" customHeight="1">
      <c r="A54" s="308"/>
      <c r="B54" s="306"/>
      <c r="C54" s="295"/>
      <c r="D54" s="295"/>
      <c r="E54" s="327"/>
      <c r="F54" s="328"/>
    </row>
    <row r="55" spans="1:6" s="45" customFormat="1" ht="15" customHeight="1">
      <c r="A55" s="308" t="s">
        <v>1716</v>
      </c>
      <c r="B55" s="306" t="s">
        <v>1704</v>
      </c>
      <c r="C55" s="295" t="s">
        <v>21</v>
      </c>
      <c r="D55" s="295"/>
      <c r="E55" s="327"/>
      <c r="F55" s="328"/>
    </row>
    <row r="56" spans="1:6" s="45" customFormat="1" ht="15" customHeight="1">
      <c r="A56" s="308"/>
      <c r="B56" s="306"/>
      <c r="C56" s="295"/>
      <c r="D56" s="295"/>
      <c r="E56" s="327"/>
      <c r="F56" s="328"/>
    </row>
    <row r="57" spans="1:6" s="45" customFormat="1" ht="15" customHeight="1">
      <c r="A57" s="308"/>
      <c r="B57" s="306"/>
      <c r="C57" s="295"/>
      <c r="D57" s="295"/>
      <c r="E57" s="327"/>
      <c r="F57" s="328"/>
    </row>
    <row r="58" spans="1:6" s="45" customFormat="1" ht="15" customHeight="1">
      <c r="A58" s="308"/>
      <c r="B58" s="306"/>
      <c r="C58" s="295"/>
      <c r="D58" s="295"/>
      <c r="E58" s="327"/>
      <c r="F58" s="328"/>
    </row>
    <row r="59" spans="1:6" s="45" customFormat="1" ht="15" customHeight="1">
      <c r="A59" s="308"/>
      <c r="B59" s="306"/>
      <c r="C59" s="295"/>
      <c r="D59" s="295"/>
      <c r="E59" s="327"/>
      <c r="F59" s="328"/>
    </row>
    <row r="60" spans="1:6" s="45" customFormat="1" ht="15" customHeight="1">
      <c r="A60" s="308"/>
      <c r="B60" s="306"/>
      <c r="C60" s="295"/>
      <c r="D60" s="295"/>
      <c r="E60" s="327"/>
      <c r="F60" s="328"/>
    </row>
    <row r="61" spans="1:6" s="45" customFormat="1" ht="15" customHeight="1">
      <c r="A61" s="308"/>
      <c r="B61" s="306"/>
      <c r="C61" s="295"/>
      <c r="D61" s="295"/>
      <c r="E61" s="327"/>
      <c r="F61" s="328"/>
    </row>
    <row r="62" spans="1:6" s="45" customFormat="1" ht="15" customHeight="1">
      <c r="A62" s="308"/>
      <c r="B62" s="306"/>
      <c r="C62" s="295"/>
      <c r="D62" s="295"/>
      <c r="E62" s="327"/>
      <c r="F62" s="328"/>
    </row>
    <row r="63" spans="1:6" s="45" customFormat="1" ht="15" customHeight="1">
      <c r="A63" s="308"/>
      <c r="B63" s="306"/>
      <c r="C63" s="295"/>
      <c r="D63" s="295"/>
      <c r="E63" s="327"/>
      <c r="F63" s="328"/>
    </row>
    <row r="64" spans="1:6" s="45" customFormat="1" ht="15" customHeight="1">
      <c r="A64" s="305"/>
      <c r="B64" s="309"/>
      <c r="C64" s="336"/>
      <c r="D64" s="336"/>
      <c r="E64" s="337"/>
      <c r="F64" s="326"/>
    </row>
    <row r="65" spans="1:6" s="45" customFormat="1" ht="15" customHeight="1">
      <c r="A65" s="303" t="s">
        <v>1</v>
      </c>
      <c r="B65" s="310" t="s">
        <v>17</v>
      </c>
      <c r="C65" s="324" t="s">
        <v>1</v>
      </c>
      <c r="D65" s="324"/>
      <c r="E65" s="338" t="s">
        <v>18</v>
      </c>
      <c r="F65" s="339"/>
    </row>
    <row r="66" spans="1:6" s="45" customFormat="1" ht="15" customHeight="1">
      <c r="A66" s="300"/>
      <c r="B66" s="302" t="s">
        <v>1</v>
      </c>
      <c r="C66" s="295"/>
      <c r="D66" s="295"/>
      <c r="E66" s="352"/>
      <c r="F66" s="349"/>
    </row>
    <row r="67" spans="1:6" s="45" customFormat="1" ht="15" customHeight="1" thickBot="1">
      <c r="A67" s="318"/>
      <c r="B67" s="311" t="s">
        <v>1717</v>
      </c>
      <c r="C67" s="340">
        <v>7.1</v>
      </c>
      <c r="D67" s="340"/>
      <c r="E67" s="341" t="s">
        <v>1</v>
      </c>
      <c r="F67" s="342"/>
    </row>
    <row r="68" spans="1:6" s="45" customFormat="1" ht="15" customHeight="1">
      <c r="A68" s="312"/>
      <c r="B68" s="313"/>
      <c r="C68" s="320"/>
      <c r="D68" s="360"/>
      <c r="E68" s="361"/>
      <c r="F68" s="321"/>
    </row>
    <row r="69" spans="1:6" s="45" customFormat="1" ht="15" customHeight="1">
      <c r="A69" s="300"/>
      <c r="B69" s="301"/>
      <c r="C69" s="295"/>
      <c r="D69" s="295"/>
      <c r="E69" s="353" t="s">
        <v>1718</v>
      </c>
      <c r="F69" s="323"/>
    </row>
    <row r="70" spans="1:6" s="45" customFormat="1" ht="15" customHeight="1">
      <c r="A70" s="303"/>
      <c r="B70" s="362"/>
      <c r="C70" s="324"/>
      <c r="D70" s="324"/>
      <c r="E70" s="367" t="s">
        <v>1719</v>
      </c>
      <c r="F70" s="345"/>
    </row>
    <row r="71" spans="1:6" s="45" customFormat="1" ht="15" customHeight="1">
      <c r="A71" s="308"/>
      <c r="B71" s="306"/>
      <c r="C71" s="295"/>
      <c r="D71" s="295"/>
      <c r="E71" s="327"/>
      <c r="F71" s="328"/>
    </row>
    <row r="72" spans="1:6" s="45" customFormat="1" ht="15" customHeight="1">
      <c r="A72" s="308"/>
      <c r="B72" s="317" t="s">
        <v>1700</v>
      </c>
      <c r="C72" s="295"/>
      <c r="D72" s="295"/>
      <c r="E72" s="327"/>
      <c r="F72" s="328"/>
    </row>
    <row r="73" spans="1:6" s="45" customFormat="1" ht="15" customHeight="1">
      <c r="A73" s="308"/>
      <c r="B73" s="306"/>
      <c r="C73" s="295"/>
      <c r="D73" s="295"/>
      <c r="E73" s="327"/>
      <c r="F73" s="328"/>
    </row>
    <row r="74" spans="1:6" s="45" customFormat="1" ht="15" customHeight="1">
      <c r="A74" s="308" t="s">
        <v>2</v>
      </c>
      <c r="B74" s="306" t="s">
        <v>1714</v>
      </c>
      <c r="C74" s="295"/>
      <c r="D74" s="295"/>
      <c r="E74" s="327"/>
      <c r="F74" s="328"/>
    </row>
    <row r="75" spans="1:6" s="45" customFormat="1" ht="15" customHeight="1">
      <c r="A75" s="308"/>
      <c r="B75" s="307" t="s">
        <v>1720</v>
      </c>
      <c r="C75" s="295" t="s">
        <v>21</v>
      </c>
      <c r="D75" s="295"/>
      <c r="E75" s="327"/>
      <c r="F75" s="328"/>
    </row>
    <row r="76" spans="1:6" s="45" customFormat="1" ht="15" customHeight="1">
      <c r="A76" s="308"/>
      <c r="B76" s="306"/>
      <c r="C76" s="295"/>
      <c r="D76" s="295"/>
      <c r="E76" s="327"/>
      <c r="F76" s="328"/>
    </row>
    <row r="77" spans="1:6" s="45" customFormat="1" ht="15" customHeight="1">
      <c r="A77" s="308" t="s">
        <v>6</v>
      </c>
      <c r="B77" s="306" t="s">
        <v>1703</v>
      </c>
      <c r="C77" s="295"/>
      <c r="D77" s="295" t="s">
        <v>1112</v>
      </c>
      <c r="E77" s="327"/>
      <c r="F77" s="328"/>
    </row>
    <row r="78" spans="1:6" s="45" customFormat="1" ht="15" customHeight="1">
      <c r="A78" s="308"/>
      <c r="B78" s="306"/>
      <c r="C78" s="295"/>
      <c r="D78" s="295"/>
      <c r="E78" s="327"/>
      <c r="F78" s="328"/>
    </row>
    <row r="79" spans="1:6" s="45" customFormat="1" ht="15" customHeight="1">
      <c r="A79" s="308" t="s">
        <v>7</v>
      </c>
      <c r="B79" s="306" t="s">
        <v>1704</v>
      </c>
      <c r="C79" s="295" t="s">
        <v>21</v>
      </c>
      <c r="D79" s="295"/>
      <c r="E79" s="327"/>
      <c r="F79" s="328"/>
    </row>
    <row r="80" spans="1:6" s="45" customFormat="1" ht="15" customHeight="1">
      <c r="A80" s="308"/>
      <c r="B80" s="306"/>
      <c r="C80" s="295"/>
      <c r="D80" s="295"/>
      <c r="E80" s="327"/>
      <c r="F80" s="328"/>
    </row>
    <row r="81" spans="1:6" s="45" customFormat="1" ht="15" customHeight="1">
      <c r="A81" s="308" t="s">
        <v>8</v>
      </c>
      <c r="B81" s="306" t="s">
        <v>1707</v>
      </c>
      <c r="C81" s="295"/>
      <c r="D81" s="295"/>
      <c r="E81" s="327"/>
      <c r="F81" s="328"/>
    </row>
    <row r="82" spans="1:6" s="45" customFormat="1" ht="15" customHeight="1">
      <c r="A82" s="308"/>
      <c r="B82" s="307" t="s">
        <v>1721</v>
      </c>
      <c r="C82" s="295" t="s">
        <v>21</v>
      </c>
      <c r="D82" s="295"/>
      <c r="E82" s="327"/>
      <c r="F82" s="328"/>
    </row>
    <row r="83" spans="1:6" s="45" customFormat="1" ht="15" customHeight="1">
      <c r="A83" s="308"/>
      <c r="B83" s="306"/>
      <c r="C83" s="295"/>
      <c r="D83" s="295"/>
      <c r="E83" s="333"/>
      <c r="F83" s="343"/>
    </row>
    <row r="84" spans="1:6" s="45" customFormat="1" ht="15" customHeight="1">
      <c r="A84" s="308" t="s">
        <v>10</v>
      </c>
      <c r="B84" s="306" t="s">
        <v>1703</v>
      </c>
      <c r="C84" s="295"/>
      <c r="D84" s="295" t="s">
        <v>1112</v>
      </c>
      <c r="E84" s="333"/>
      <c r="F84" s="328"/>
    </row>
    <row r="85" spans="1:6" s="45" customFormat="1" ht="15" customHeight="1">
      <c r="A85" s="308"/>
      <c r="B85" s="306"/>
      <c r="C85" s="295"/>
      <c r="D85" s="295"/>
      <c r="E85" s="333"/>
      <c r="F85" s="334"/>
    </row>
    <row r="86" spans="1:6" s="45" customFormat="1" ht="15" customHeight="1">
      <c r="A86" s="308" t="s">
        <v>14</v>
      </c>
      <c r="B86" s="306" t="s">
        <v>1704</v>
      </c>
      <c r="C86" s="295" t="s">
        <v>21</v>
      </c>
      <c r="D86" s="295"/>
      <c r="E86" s="333"/>
      <c r="F86" s="343"/>
    </row>
    <row r="87" spans="1:6" s="45" customFormat="1" ht="15" customHeight="1">
      <c r="A87" s="308"/>
      <c r="B87" s="315"/>
      <c r="C87" s="295"/>
      <c r="D87" s="295"/>
      <c r="E87" s="333"/>
      <c r="F87" s="328"/>
    </row>
    <row r="88" spans="1:6" s="45" customFormat="1" ht="15" customHeight="1">
      <c r="A88" s="308" t="s">
        <v>16</v>
      </c>
      <c r="B88" s="306" t="s">
        <v>1722</v>
      </c>
      <c r="C88" s="295"/>
      <c r="D88" s="295"/>
      <c r="E88" s="327"/>
      <c r="F88" s="328"/>
    </row>
    <row r="89" spans="1:6" s="45" customFormat="1" ht="15" customHeight="1">
      <c r="A89" s="308"/>
      <c r="B89" s="307" t="s">
        <v>1723</v>
      </c>
      <c r="C89" s="295" t="s">
        <v>21</v>
      </c>
      <c r="D89" s="295"/>
      <c r="E89" s="327"/>
      <c r="F89" s="328"/>
    </row>
    <row r="90" spans="1:6" s="45" customFormat="1" ht="15" customHeight="1">
      <c r="A90" s="308"/>
      <c r="B90" s="306"/>
      <c r="C90" s="295"/>
      <c r="D90" s="295"/>
      <c r="E90" s="333"/>
      <c r="F90" s="328"/>
    </row>
    <row r="91" spans="1:6" s="45" customFormat="1" ht="15" customHeight="1">
      <c r="A91" s="308" t="s">
        <v>24</v>
      </c>
      <c r="B91" s="306" t="s">
        <v>1703</v>
      </c>
      <c r="C91" s="295"/>
      <c r="D91" s="295" t="s">
        <v>1112</v>
      </c>
      <c r="E91" s="333"/>
      <c r="F91" s="328"/>
    </row>
    <row r="92" spans="1:6" s="45" customFormat="1" ht="15" customHeight="1">
      <c r="A92" s="308"/>
      <c r="B92" s="306"/>
      <c r="C92" s="295"/>
      <c r="D92" s="295"/>
      <c r="E92" s="333"/>
      <c r="F92" s="328"/>
    </row>
    <row r="93" spans="1:6" s="45" customFormat="1" ht="15" customHeight="1">
      <c r="A93" s="308" t="s">
        <v>31</v>
      </c>
      <c r="B93" s="306" t="s">
        <v>1704</v>
      </c>
      <c r="C93" s="295" t="s">
        <v>21</v>
      </c>
      <c r="D93" s="295"/>
      <c r="E93" s="333"/>
      <c r="F93" s="328"/>
    </row>
    <row r="94" spans="1:6" s="45" customFormat="1" ht="15" customHeight="1">
      <c r="A94" s="308"/>
      <c r="B94" s="315"/>
      <c r="C94" s="295"/>
      <c r="D94" s="295"/>
      <c r="E94" s="333"/>
      <c r="F94" s="328"/>
    </row>
    <row r="95" spans="1:6" s="45" customFormat="1" ht="15" customHeight="1">
      <c r="A95" s="308"/>
      <c r="B95" s="315"/>
      <c r="C95" s="295"/>
      <c r="D95" s="295"/>
      <c r="E95" s="333"/>
      <c r="F95" s="328"/>
    </row>
    <row r="96" spans="1:6" s="45" customFormat="1" ht="15" customHeight="1">
      <c r="A96" s="308"/>
      <c r="B96" s="315"/>
      <c r="C96" s="295"/>
      <c r="D96" s="295"/>
      <c r="E96" s="333"/>
      <c r="F96" s="328"/>
    </row>
    <row r="97" spans="1:6" s="45" customFormat="1" ht="15" customHeight="1">
      <c r="A97" s="308"/>
      <c r="B97" s="315"/>
      <c r="C97" s="295"/>
      <c r="D97" s="295"/>
      <c r="E97" s="333"/>
      <c r="F97" s="328"/>
    </row>
    <row r="98" spans="1:6" s="45" customFormat="1" ht="15" customHeight="1">
      <c r="A98" s="308"/>
      <c r="B98" s="315"/>
      <c r="C98" s="295"/>
      <c r="D98" s="295"/>
      <c r="E98" s="333"/>
      <c r="F98" s="328"/>
    </row>
    <row r="99" spans="1:6" s="45" customFormat="1" ht="15" customHeight="1">
      <c r="A99" s="308"/>
      <c r="B99" s="315"/>
      <c r="C99" s="295"/>
      <c r="D99" s="295"/>
      <c r="E99" s="333"/>
      <c r="F99" s="328"/>
    </row>
    <row r="100" spans="1:6" s="45" customFormat="1" ht="15" customHeight="1">
      <c r="A100" s="308"/>
      <c r="B100" s="315"/>
      <c r="C100" s="295"/>
      <c r="D100" s="295"/>
      <c r="E100" s="333"/>
      <c r="F100" s="328"/>
    </row>
    <row r="101" spans="1:6" s="45" customFormat="1" ht="15" customHeight="1">
      <c r="A101" s="308"/>
      <c r="B101" s="315"/>
      <c r="C101" s="295"/>
      <c r="D101" s="295"/>
      <c r="E101" s="333"/>
      <c r="F101" s="328"/>
    </row>
    <row r="102" spans="1:6" s="45" customFormat="1" ht="15" customHeight="1">
      <c r="A102" s="308"/>
      <c r="B102" s="315"/>
      <c r="C102" s="295"/>
      <c r="D102" s="295"/>
      <c r="E102" s="333"/>
      <c r="F102" s="328"/>
    </row>
    <row r="103" spans="1:6" s="45" customFormat="1" ht="15" customHeight="1">
      <c r="A103" s="308"/>
      <c r="B103" s="315"/>
      <c r="C103" s="295"/>
      <c r="D103" s="295"/>
      <c r="E103" s="333"/>
      <c r="F103" s="328"/>
    </row>
    <row r="104" spans="1:6" s="45" customFormat="1" ht="15" customHeight="1">
      <c r="A104" s="308"/>
      <c r="B104" s="315"/>
      <c r="C104" s="295"/>
      <c r="D104" s="295"/>
      <c r="E104" s="333"/>
      <c r="F104" s="328"/>
    </row>
    <row r="105" spans="1:6" s="45" customFormat="1" ht="15" customHeight="1">
      <c r="A105" s="308"/>
      <c r="B105" s="315"/>
      <c r="C105" s="295"/>
      <c r="D105" s="295"/>
      <c r="E105" s="333"/>
      <c r="F105" s="328"/>
    </row>
    <row r="106" spans="1:6" s="45" customFormat="1" ht="15" customHeight="1">
      <c r="A106" s="308"/>
      <c r="B106" s="315"/>
      <c r="C106" s="295"/>
      <c r="D106" s="295"/>
      <c r="E106" s="333"/>
      <c r="F106" s="328"/>
    </row>
    <row r="107" spans="1:6" s="45" customFormat="1" ht="15" customHeight="1">
      <c r="A107" s="308"/>
      <c r="B107" s="315"/>
      <c r="C107" s="295"/>
      <c r="D107" s="295"/>
      <c r="E107" s="333"/>
      <c r="F107" s="328"/>
    </row>
    <row r="108" spans="1:6" s="45" customFormat="1" ht="15" customHeight="1">
      <c r="A108" s="308"/>
      <c r="B108" s="315"/>
      <c r="C108" s="295"/>
      <c r="D108" s="295"/>
      <c r="E108" s="333"/>
      <c r="F108" s="328"/>
    </row>
    <row r="109" spans="1:6" s="45" customFormat="1" ht="15" customHeight="1">
      <c r="A109" s="308"/>
      <c r="B109" s="315"/>
      <c r="C109" s="295"/>
      <c r="D109" s="295"/>
      <c r="E109" s="333"/>
      <c r="F109" s="328"/>
    </row>
    <row r="110" spans="1:6" s="45" customFormat="1" ht="15" customHeight="1">
      <c r="A110" s="308"/>
      <c r="B110" s="315"/>
      <c r="C110" s="295"/>
      <c r="D110" s="295"/>
      <c r="E110" s="333"/>
      <c r="F110" s="328"/>
    </row>
    <row r="111" spans="1:6" s="45" customFormat="1" ht="15" customHeight="1">
      <c r="A111" s="308"/>
      <c r="B111" s="315"/>
      <c r="C111" s="295"/>
      <c r="D111" s="295"/>
      <c r="E111" s="333"/>
      <c r="F111" s="328"/>
    </row>
    <row r="112" spans="1:6" s="45" customFormat="1" ht="15" customHeight="1">
      <c r="A112" s="308"/>
      <c r="B112" s="315"/>
      <c r="C112" s="295"/>
      <c r="D112" s="295"/>
      <c r="E112" s="333"/>
      <c r="F112" s="328"/>
    </row>
    <row r="113" spans="1:6" s="45" customFormat="1" ht="15" customHeight="1">
      <c r="A113" s="308"/>
      <c r="B113" s="315"/>
      <c r="C113" s="295"/>
      <c r="D113" s="295"/>
      <c r="E113" s="333"/>
      <c r="F113" s="328"/>
    </row>
    <row r="114" spans="1:6" s="45" customFormat="1" ht="15" customHeight="1">
      <c r="A114" s="308"/>
      <c r="B114" s="315"/>
      <c r="C114" s="295"/>
      <c r="D114" s="295"/>
      <c r="E114" s="333"/>
      <c r="F114" s="328"/>
    </row>
    <row r="115" spans="1:6" s="45" customFormat="1" ht="15" customHeight="1">
      <c r="A115" s="308"/>
      <c r="B115" s="315"/>
      <c r="C115" s="295"/>
      <c r="D115" s="295"/>
      <c r="E115" s="333"/>
      <c r="F115" s="328"/>
    </row>
    <row r="116" spans="1:6" s="45" customFormat="1" ht="15" customHeight="1">
      <c r="A116" s="308"/>
      <c r="B116" s="315"/>
      <c r="C116" s="295"/>
      <c r="D116" s="295"/>
      <c r="E116" s="333"/>
      <c r="F116" s="328"/>
    </row>
    <row r="117" spans="1:6" s="45" customFormat="1" ht="15" customHeight="1">
      <c r="A117" s="308"/>
      <c r="B117" s="315"/>
      <c r="C117" s="295"/>
      <c r="D117" s="295"/>
      <c r="E117" s="333"/>
      <c r="F117" s="328"/>
    </row>
    <row r="118" spans="1:6" s="45" customFormat="1" ht="15" customHeight="1">
      <c r="A118" s="308"/>
      <c r="B118" s="315"/>
      <c r="C118" s="295"/>
      <c r="D118" s="295"/>
      <c r="E118" s="333"/>
      <c r="F118" s="328"/>
    </row>
    <row r="119" spans="1:6" s="45" customFormat="1" ht="15" customHeight="1">
      <c r="A119" s="308"/>
      <c r="B119" s="315"/>
      <c r="C119" s="295"/>
      <c r="D119" s="295"/>
      <c r="E119" s="333"/>
      <c r="F119" s="328"/>
    </row>
    <row r="120" spans="1:6" s="45" customFormat="1" ht="15" customHeight="1">
      <c r="A120" s="308"/>
      <c r="B120" s="315"/>
      <c r="C120" s="295"/>
      <c r="D120" s="295"/>
      <c r="E120" s="333"/>
      <c r="F120" s="328"/>
    </row>
    <row r="121" spans="1:6" s="45" customFormat="1" ht="15" customHeight="1">
      <c r="A121" s="308"/>
      <c r="B121" s="315"/>
      <c r="C121" s="295"/>
      <c r="D121" s="295"/>
      <c r="E121" s="333"/>
      <c r="F121" s="328"/>
    </row>
    <row r="122" spans="1:6" s="45" customFormat="1" ht="15" customHeight="1">
      <c r="A122" s="308"/>
      <c r="B122" s="315"/>
      <c r="C122" s="295"/>
      <c r="D122" s="295"/>
      <c r="E122" s="333"/>
      <c r="F122" s="328"/>
    </row>
    <row r="123" spans="1:6" s="45" customFormat="1" ht="15" customHeight="1">
      <c r="A123" s="308"/>
      <c r="B123" s="315"/>
      <c r="C123" s="295"/>
      <c r="D123" s="295"/>
      <c r="E123" s="333"/>
      <c r="F123" s="328"/>
    </row>
    <row r="124" spans="1:6" s="45" customFormat="1" ht="15" customHeight="1">
      <c r="A124" s="308"/>
      <c r="B124" s="315"/>
      <c r="C124" s="295"/>
      <c r="D124" s="295"/>
      <c r="E124" s="333"/>
      <c r="F124" s="328"/>
    </row>
    <row r="125" spans="1:6" s="45" customFormat="1" ht="15" customHeight="1">
      <c r="A125" s="308"/>
      <c r="B125" s="315"/>
      <c r="C125" s="295"/>
      <c r="D125" s="295"/>
      <c r="E125" s="333"/>
      <c r="F125" s="328"/>
    </row>
    <row r="126" spans="1:6" s="45" customFormat="1" ht="15" customHeight="1">
      <c r="A126" s="308"/>
      <c r="B126" s="315"/>
      <c r="C126" s="295"/>
      <c r="D126" s="295"/>
      <c r="E126" s="333"/>
      <c r="F126" s="328"/>
    </row>
    <row r="127" spans="1:6" s="45" customFormat="1" ht="15" customHeight="1">
      <c r="A127" s="308"/>
      <c r="B127" s="315"/>
      <c r="C127" s="295"/>
      <c r="D127" s="295"/>
      <c r="E127" s="333"/>
      <c r="F127" s="328"/>
    </row>
    <row r="128" spans="1:6" s="45" customFormat="1" ht="15" customHeight="1">
      <c r="A128" s="308"/>
      <c r="B128" s="315"/>
      <c r="C128" s="295"/>
      <c r="D128" s="295"/>
      <c r="E128" s="333"/>
      <c r="F128" s="328"/>
    </row>
    <row r="129" spans="1:6" s="45" customFormat="1" ht="15" customHeight="1">
      <c r="A129" s="308"/>
      <c r="B129" s="315"/>
      <c r="C129" s="295"/>
      <c r="D129" s="295"/>
      <c r="E129" s="333"/>
      <c r="F129" s="328"/>
    </row>
    <row r="130" spans="1:6" s="45" customFormat="1" ht="15" customHeight="1">
      <c r="A130" s="308"/>
      <c r="B130" s="315"/>
      <c r="C130" s="295"/>
      <c r="D130" s="295"/>
      <c r="E130" s="333"/>
      <c r="F130" s="328"/>
    </row>
    <row r="131" spans="1:6" s="45" customFormat="1" ht="15" customHeight="1">
      <c r="A131" s="305"/>
      <c r="B131" s="309"/>
      <c r="C131" s="336"/>
      <c r="D131" s="336"/>
      <c r="E131" s="337"/>
      <c r="F131" s="326"/>
    </row>
    <row r="132" spans="1:6" s="45" customFormat="1" ht="15" customHeight="1">
      <c r="A132" s="303" t="s">
        <v>1</v>
      </c>
      <c r="B132" s="310" t="s">
        <v>17</v>
      </c>
      <c r="C132" s="324" t="s">
        <v>1</v>
      </c>
      <c r="D132" s="324"/>
      <c r="E132" s="338" t="s">
        <v>18</v>
      </c>
      <c r="F132" s="339"/>
    </row>
    <row r="133" spans="1:6" s="45" customFormat="1" ht="15" customHeight="1">
      <c r="A133" s="300"/>
      <c r="B133" s="302" t="s">
        <v>1</v>
      </c>
      <c r="C133" s="295"/>
      <c r="D133" s="295"/>
      <c r="E133" s="352"/>
      <c r="F133" s="349"/>
    </row>
    <row r="134" spans="1:6" s="45" customFormat="1" ht="15" customHeight="1" thickBot="1">
      <c r="A134" s="318"/>
      <c r="B134" s="311" t="s">
        <v>1717</v>
      </c>
      <c r="C134" s="340">
        <v>7.2</v>
      </c>
      <c r="D134" s="340"/>
      <c r="E134" s="341" t="s">
        <v>1</v>
      </c>
      <c r="F134" s="342"/>
    </row>
    <row r="135" spans="1:6" s="45" customFormat="1" ht="15" customHeight="1">
      <c r="A135" s="312"/>
      <c r="B135" s="313"/>
      <c r="C135" s="320"/>
      <c r="D135" s="360"/>
      <c r="E135" s="361"/>
      <c r="F135" s="321"/>
    </row>
    <row r="136" spans="1:6" s="45" customFormat="1" ht="15" customHeight="1">
      <c r="A136" s="300"/>
      <c r="B136" s="301"/>
      <c r="C136" s="295"/>
      <c r="D136" s="295"/>
      <c r="E136" s="353" t="s">
        <v>1718</v>
      </c>
      <c r="F136" s="323"/>
    </row>
    <row r="137" spans="1:6" s="45" customFormat="1" ht="15" customHeight="1">
      <c r="A137" s="303"/>
      <c r="B137" s="362"/>
      <c r="C137" s="324"/>
      <c r="D137" s="324"/>
      <c r="E137" s="367" t="s">
        <v>1719</v>
      </c>
      <c r="F137" s="345"/>
    </row>
    <row r="138" spans="1:6" s="45" customFormat="1" ht="15" customHeight="1">
      <c r="A138" s="308"/>
      <c r="B138" s="306"/>
      <c r="C138" s="295"/>
      <c r="D138" s="295"/>
      <c r="E138" s="333"/>
      <c r="F138" s="357"/>
    </row>
    <row r="139" spans="1:6" s="45" customFormat="1" ht="15" customHeight="1">
      <c r="A139" s="308"/>
      <c r="B139" s="306"/>
      <c r="C139" s="295"/>
      <c r="D139" s="295"/>
      <c r="E139" s="333"/>
      <c r="F139" s="328"/>
    </row>
    <row r="140" spans="1:6" s="45" customFormat="1" ht="15" customHeight="1">
      <c r="A140" s="308"/>
      <c r="B140" s="306"/>
      <c r="C140" s="295"/>
      <c r="D140" s="295"/>
      <c r="E140" s="333"/>
      <c r="F140" s="364"/>
    </row>
    <row r="141" spans="1:6" s="45" customFormat="1" ht="15" customHeight="1">
      <c r="A141" s="308"/>
      <c r="B141" s="346"/>
      <c r="C141" s="295"/>
      <c r="D141" s="295"/>
      <c r="E141" s="333"/>
      <c r="F141" s="334"/>
    </row>
    <row r="142" spans="1:6" ht="15" customHeight="1">
      <c r="A142" s="308"/>
      <c r="B142" s="346"/>
      <c r="C142" s="295"/>
      <c r="D142" s="295"/>
      <c r="E142" s="333"/>
      <c r="F142" s="328"/>
    </row>
    <row r="143" spans="1:6" ht="15" customHeight="1">
      <c r="A143" s="308"/>
      <c r="B143" s="346"/>
      <c r="C143" s="295"/>
      <c r="D143" s="295"/>
      <c r="E143" s="333"/>
      <c r="F143" s="328"/>
    </row>
    <row r="144" spans="1:6" ht="15" customHeight="1">
      <c r="A144" s="308"/>
      <c r="B144" s="346"/>
      <c r="C144" s="295"/>
      <c r="D144" s="295"/>
      <c r="E144" s="333"/>
      <c r="F144" s="328"/>
    </row>
    <row r="145" spans="1:6" ht="15" customHeight="1">
      <c r="A145" s="308"/>
      <c r="B145" s="346"/>
      <c r="C145" s="295"/>
      <c r="D145" s="295"/>
      <c r="E145" s="333"/>
      <c r="F145" s="328"/>
    </row>
    <row r="146" spans="1:6" ht="15" customHeight="1">
      <c r="A146" s="308"/>
      <c r="B146" s="346"/>
      <c r="C146" s="295"/>
      <c r="D146" s="295"/>
      <c r="E146" s="333"/>
      <c r="F146" s="328"/>
    </row>
    <row r="147" spans="1:6" ht="15" customHeight="1">
      <c r="A147" s="308"/>
      <c r="B147" s="346"/>
      <c r="C147" s="295"/>
      <c r="D147" s="295"/>
      <c r="E147" s="333"/>
      <c r="F147" s="328"/>
    </row>
    <row r="148" spans="1:6" ht="15" customHeight="1">
      <c r="A148" s="308"/>
      <c r="B148" s="346"/>
      <c r="C148" s="295"/>
      <c r="D148" s="295"/>
      <c r="E148" s="333"/>
      <c r="F148" s="328"/>
    </row>
    <row r="149" spans="1:6" ht="15" customHeight="1">
      <c r="A149" s="308"/>
      <c r="B149" s="346"/>
      <c r="C149" s="295"/>
      <c r="D149" s="295"/>
      <c r="E149" s="333"/>
      <c r="F149" s="328"/>
    </row>
    <row r="150" spans="1:6" ht="15" customHeight="1">
      <c r="A150" s="308"/>
      <c r="B150" s="346"/>
      <c r="C150" s="295"/>
      <c r="D150" s="295"/>
      <c r="E150" s="333"/>
      <c r="F150" s="328"/>
    </row>
    <row r="151" spans="1:6" ht="15" customHeight="1">
      <c r="A151" s="308"/>
      <c r="B151" s="346"/>
      <c r="C151" s="295"/>
      <c r="D151" s="295"/>
      <c r="E151" s="333"/>
      <c r="F151" s="328"/>
    </row>
    <row r="152" spans="1:6" ht="15" customHeight="1">
      <c r="A152" s="308"/>
      <c r="B152" s="686"/>
      <c r="C152" s="295"/>
      <c r="D152" s="295"/>
      <c r="E152" s="333"/>
      <c r="F152" s="328"/>
    </row>
    <row r="153" spans="1:6" ht="15" customHeight="1">
      <c r="A153" s="308"/>
      <c r="B153" s="686"/>
      <c r="C153" s="295"/>
      <c r="D153" s="295"/>
      <c r="E153" s="333"/>
      <c r="F153" s="328"/>
    </row>
    <row r="154" spans="1:6" ht="15" customHeight="1">
      <c r="A154" s="308"/>
      <c r="B154" s="686"/>
      <c r="C154" s="295"/>
      <c r="D154" s="295"/>
      <c r="E154" s="333"/>
      <c r="F154" s="328"/>
    </row>
    <row r="155" spans="1:6" ht="15" customHeight="1">
      <c r="A155" s="308"/>
      <c r="B155" s="687" t="s">
        <v>27</v>
      </c>
      <c r="C155" s="295"/>
      <c r="D155" s="295"/>
      <c r="E155" s="333"/>
      <c r="F155" s="328"/>
    </row>
    <row r="156" spans="1:6" ht="15" customHeight="1">
      <c r="A156" s="308"/>
      <c r="B156" s="687"/>
      <c r="C156" s="295"/>
      <c r="D156" s="295"/>
      <c r="E156" s="333"/>
      <c r="F156" s="328"/>
    </row>
    <row r="157" spans="1:6" ht="15" customHeight="1">
      <c r="A157" s="308"/>
      <c r="B157" s="687" t="s">
        <v>1689</v>
      </c>
      <c r="C157" s="295"/>
      <c r="D157" s="295"/>
      <c r="E157" s="333"/>
      <c r="F157" s="328"/>
    </row>
    <row r="158" spans="1:6" ht="15" customHeight="1">
      <c r="A158" s="308"/>
      <c r="B158" s="686"/>
      <c r="C158" s="295"/>
      <c r="D158" s="295"/>
      <c r="E158" s="333"/>
      <c r="F158" s="328"/>
    </row>
    <row r="159" spans="1:6" ht="15" customHeight="1">
      <c r="A159" s="308"/>
      <c r="B159" s="686">
        <v>7.1</v>
      </c>
      <c r="C159" s="295"/>
      <c r="D159" s="295"/>
      <c r="E159" s="333"/>
      <c r="F159" s="328"/>
    </row>
    <row r="160" spans="1:6" ht="15" customHeight="1">
      <c r="A160" s="308"/>
      <c r="B160" s="686"/>
      <c r="C160" s="295"/>
      <c r="D160" s="295"/>
      <c r="E160" s="333"/>
      <c r="F160" s="328"/>
    </row>
    <row r="161" spans="1:6" ht="15" customHeight="1">
      <c r="A161" s="308"/>
      <c r="B161" s="686">
        <v>7.2</v>
      </c>
      <c r="C161" s="295"/>
      <c r="D161" s="295"/>
      <c r="E161" s="333"/>
      <c r="F161" s="328"/>
    </row>
    <row r="162" spans="1:6" ht="15" customHeight="1">
      <c r="A162" s="308"/>
      <c r="B162" s="686"/>
      <c r="C162" s="295"/>
      <c r="D162" s="295"/>
      <c r="E162" s="333"/>
      <c r="F162" s="328"/>
    </row>
    <row r="163" spans="1:6" ht="15" customHeight="1">
      <c r="A163" s="308"/>
      <c r="B163" s="346"/>
      <c r="C163" s="295"/>
      <c r="D163" s="295"/>
      <c r="E163" s="333"/>
      <c r="F163" s="328"/>
    </row>
    <row r="164" spans="1:6" ht="15" customHeight="1">
      <c r="A164" s="308"/>
      <c r="B164" s="346"/>
      <c r="C164" s="295"/>
      <c r="D164" s="295"/>
      <c r="E164" s="333"/>
      <c r="F164" s="328"/>
    </row>
    <row r="165" spans="1:6" ht="15" customHeight="1">
      <c r="A165" s="308"/>
      <c r="B165" s="346"/>
      <c r="C165" s="295"/>
      <c r="D165" s="295"/>
      <c r="E165" s="333"/>
      <c r="F165" s="328"/>
    </row>
    <row r="166" spans="1:6" ht="15" customHeight="1">
      <c r="A166" s="308"/>
      <c r="B166" s="346"/>
      <c r="C166" s="295"/>
      <c r="D166" s="295"/>
      <c r="E166" s="333"/>
      <c r="F166" s="328"/>
    </row>
    <row r="167" spans="1:6" ht="15" customHeight="1">
      <c r="A167" s="308"/>
      <c r="B167" s="346"/>
      <c r="C167" s="295"/>
      <c r="D167" s="295"/>
      <c r="E167" s="333"/>
      <c r="F167" s="328"/>
    </row>
    <row r="168" spans="1:6" ht="15" customHeight="1">
      <c r="A168" s="308"/>
      <c r="B168" s="346"/>
      <c r="C168" s="295"/>
      <c r="D168" s="295"/>
      <c r="E168" s="333"/>
      <c r="F168" s="328"/>
    </row>
    <row r="169" spans="1:6" ht="15" customHeight="1">
      <c r="A169" s="308"/>
      <c r="B169" s="346"/>
      <c r="C169" s="295"/>
      <c r="D169" s="295"/>
      <c r="E169" s="333"/>
      <c r="F169" s="328"/>
    </row>
    <row r="170" spans="1:6" ht="15" customHeight="1">
      <c r="A170" s="308"/>
      <c r="B170" s="346"/>
      <c r="C170" s="295"/>
      <c r="D170" s="295"/>
      <c r="E170" s="333"/>
      <c r="F170" s="328"/>
    </row>
    <row r="171" spans="1:6" ht="15" customHeight="1">
      <c r="A171" s="308"/>
      <c r="B171" s="346"/>
      <c r="C171" s="295"/>
      <c r="D171" s="295"/>
      <c r="E171" s="333"/>
      <c r="F171" s="328"/>
    </row>
    <row r="172" spans="1:6" ht="15" customHeight="1">
      <c r="A172" s="308"/>
      <c r="B172" s="346"/>
      <c r="C172" s="295"/>
      <c r="D172" s="295"/>
      <c r="E172" s="333"/>
      <c r="F172" s="328"/>
    </row>
    <row r="173" spans="1:6" ht="15" customHeight="1">
      <c r="A173" s="308"/>
      <c r="B173" s="346"/>
      <c r="C173" s="295"/>
      <c r="D173" s="295"/>
      <c r="E173" s="333"/>
      <c r="F173" s="328"/>
    </row>
    <row r="174" spans="1:6" ht="15" customHeight="1">
      <c r="A174" s="308"/>
      <c r="B174" s="346"/>
      <c r="C174" s="295"/>
      <c r="D174" s="295"/>
      <c r="E174" s="333"/>
      <c r="F174" s="328"/>
    </row>
    <row r="175" spans="1:6" ht="15" customHeight="1">
      <c r="A175" s="308"/>
      <c r="B175" s="346"/>
      <c r="C175" s="295"/>
      <c r="D175" s="295"/>
      <c r="E175" s="333"/>
      <c r="F175" s="328"/>
    </row>
    <row r="176" spans="1:6" ht="15" customHeight="1">
      <c r="A176" s="308"/>
      <c r="B176" s="346"/>
      <c r="C176" s="295"/>
      <c r="D176" s="295"/>
      <c r="E176" s="333"/>
      <c r="F176" s="328"/>
    </row>
    <row r="177" spans="1:6" ht="15" customHeight="1">
      <c r="A177" s="308"/>
      <c r="B177" s="346"/>
      <c r="C177" s="295"/>
      <c r="D177" s="295"/>
      <c r="E177" s="333"/>
      <c r="F177" s="328"/>
    </row>
    <row r="178" spans="1:6" ht="15" customHeight="1">
      <c r="A178" s="308"/>
      <c r="B178" s="346"/>
      <c r="C178" s="295"/>
      <c r="D178" s="295"/>
      <c r="E178" s="333"/>
      <c r="F178" s="328"/>
    </row>
    <row r="179" spans="1:6" ht="15" customHeight="1">
      <c r="A179" s="308"/>
      <c r="B179" s="346"/>
      <c r="C179" s="295"/>
      <c r="D179" s="295"/>
      <c r="E179" s="333"/>
      <c r="F179" s="328"/>
    </row>
    <row r="180" spans="1:6" ht="15" customHeight="1">
      <c r="A180" s="308"/>
      <c r="B180" s="346"/>
      <c r="C180" s="295"/>
      <c r="D180" s="295"/>
      <c r="E180" s="333"/>
      <c r="F180" s="328"/>
    </row>
    <row r="181" spans="1:6" ht="15" customHeight="1">
      <c r="A181" s="308"/>
      <c r="B181" s="346"/>
      <c r="C181" s="295"/>
      <c r="D181" s="295"/>
      <c r="E181" s="333"/>
      <c r="F181" s="328"/>
    </row>
    <row r="182" spans="1:6" ht="15" customHeight="1">
      <c r="A182" s="308"/>
      <c r="B182" s="346"/>
      <c r="C182" s="295"/>
      <c r="D182" s="295"/>
      <c r="E182" s="333"/>
      <c r="F182" s="328"/>
    </row>
    <row r="183" spans="1:6" ht="15" customHeight="1">
      <c r="A183" s="308"/>
      <c r="B183" s="346"/>
      <c r="C183" s="295"/>
      <c r="D183" s="295"/>
      <c r="E183" s="333"/>
      <c r="F183" s="328"/>
    </row>
    <row r="184" spans="1:6" ht="15" customHeight="1">
      <c r="A184" s="308"/>
      <c r="B184" s="346"/>
      <c r="C184" s="295"/>
      <c r="D184" s="295"/>
      <c r="E184" s="333"/>
      <c r="F184" s="328"/>
    </row>
    <row r="185" spans="1:6" ht="15" customHeight="1">
      <c r="A185" s="308"/>
      <c r="B185" s="346"/>
      <c r="C185" s="295"/>
      <c r="D185" s="295"/>
      <c r="E185" s="333"/>
      <c r="F185" s="328"/>
    </row>
    <row r="186" spans="1:6" ht="15" customHeight="1">
      <c r="A186" s="308"/>
      <c r="B186" s="346"/>
      <c r="C186" s="295"/>
      <c r="D186" s="295"/>
      <c r="E186" s="333"/>
      <c r="F186" s="328"/>
    </row>
    <row r="187" spans="1:6" ht="15" customHeight="1">
      <c r="A187" s="308"/>
      <c r="B187" s="346"/>
      <c r="C187" s="295"/>
      <c r="D187" s="295"/>
      <c r="E187" s="333"/>
      <c r="F187" s="328"/>
    </row>
    <row r="188" spans="1:6" ht="15" customHeight="1">
      <c r="A188" s="308"/>
      <c r="B188" s="346"/>
      <c r="C188" s="295"/>
      <c r="D188" s="295"/>
      <c r="E188" s="333"/>
      <c r="F188" s="328"/>
    </row>
    <row r="189" spans="1:6" ht="15" customHeight="1">
      <c r="A189" s="308"/>
      <c r="B189" s="346"/>
      <c r="C189" s="295"/>
      <c r="D189" s="295"/>
      <c r="E189" s="333"/>
      <c r="F189" s="328"/>
    </row>
    <row r="190" spans="1:6" ht="15" customHeight="1">
      <c r="A190" s="308"/>
      <c r="B190" s="346"/>
      <c r="C190" s="295"/>
      <c r="D190" s="295"/>
      <c r="E190" s="333"/>
      <c r="F190" s="328"/>
    </row>
    <row r="191" spans="1:6" ht="15" customHeight="1">
      <c r="A191" s="308"/>
      <c r="B191" s="346"/>
      <c r="C191" s="295"/>
      <c r="D191" s="295"/>
      <c r="E191" s="333"/>
      <c r="F191" s="328"/>
    </row>
    <row r="192" spans="1:6" ht="15" customHeight="1">
      <c r="A192" s="308"/>
      <c r="B192" s="346"/>
      <c r="C192" s="295"/>
      <c r="D192" s="295"/>
      <c r="E192" s="333"/>
      <c r="F192" s="328"/>
    </row>
    <row r="193" spans="1:6" ht="15" customHeight="1">
      <c r="A193" s="308"/>
      <c r="B193" s="346"/>
      <c r="C193" s="295"/>
      <c r="D193" s="295"/>
      <c r="E193" s="333"/>
      <c r="F193" s="328"/>
    </row>
    <row r="194" spans="1:6" ht="15" customHeight="1">
      <c r="A194" s="308"/>
      <c r="B194" s="346"/>
      <c r="C194" s="295"/>
      <c r="D194" s="295"/>
      <c r="E194" s="333"/>
      <c r="F194" s="335"/>
    </row>
    <row r="195" spans="1:6" ht="15" customHeight="1">
      <c r="A195" s="308"/>
      <c r="B195" s="346"/>
      <c r="C195" s="295"/>
      <c r="D195" s="295"/>
      <c r="E195" s="333"/>
      <c r="F195" s="334"/>
    </row>
    <row r="196" spans="1:6" ht="15" customHeight="1">
      <c r="A196" s="308"/>
      <c r="B196" s="346"/>
      <c r="C196" s="295"/>
      <c r="D196" s="295"/>
      <c r="E196" s="333"/>
      <c r="F196" s="328"/>
    </row>
    <row r="197" spans="1:6" ht="15" customHeight="1">
      <c r="A197" s="308"/>
      <c r="B197" s="306"/>
      <c r="C197" s="295"/>
      <c r="D197" s="295"/>
      <c r="E197" s="327"/>
      <c r="F197" s="349"/>
    </row>
    <row r="198" spans="1:6">
      <c r="A198" s="305"/>
      <c r="B198" s="309"/>
      <c r="C198" s="336"/>
      <c r="D198" s="336"/>
      <c r="E198" s="337"/>
      <c r="F198" s="326"/>
    </row>
    <row r="199" spans="1:6">
      <c r="A199" s="303" t="s">
        <v>1</v>
      </c>
      <c r="B199" s="310" t="s">
        <v>29</v>
      </c>
      <c r="C199" s="324" t="s">
        <v>1</v>
      </c>
      <c r="D199" s="324"/>
      <c r="E199" s="338" t="s">
        <v>18</v>
      </c>
      <c r="F199" s="339"/>
    </row>
    <row r="200" spans="1:6">
      <c r="A200" s="300"/>
      <c r="B200" s="302" t="s">
        <v>1</v>
      </c>
      <c r="C200" s="295"/>
      <c r="D200" s="295"/>
      <c r="E200" s="352"/>
      <c r="F200" s="349"/>
    </row>
    <row r="201" spans="1:6" ht="15.3" thickBot="1">
      <c r="A201" s="318"/>
      <c r="B201" s="311" t="s">
        <v>1717</v>
      </c>
      <c r="C201" s="340">
        <f>C134+0.1</f>
        <v>7.3</v>
      </c>
      <c r="D201" s="340"/>
      <c r="E201" s="341" t="s">
        <v>1</v>
      </c>
      <c r="F201" s="342"/>
    </row>
  </sheetData>
  <pageMargins left="0.51181102362204722" right="0.51181102362204722" top="0.74803149606299213" bottom="0.74803149606299213" header="0.31496062992125984" footer="0.31496062992125984"/>
  <pageSetup paperSize="9" scale="7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9:I23"/>
  <sheetViews>
    <sheetView view="pageBreakPreview" zoomScale="60" zoomScaleNormal="100" workbookViewId="0">
      <selection activeCell="H15" sqref="H15"/>
    </sheetView>
  </sheetViews>
  <sheetFormatPr defaultRowHeight="14.4"/>
  <sheetData>
    <row r="19" spans="1:9" ht="15" customHeight="1">
      <c r="A19" s="969" t="s">
        <v>2354</v>
      </c>
      <c r="B19" s="969"/>
      <c r="C19" s="969"/>
      <c r="D19" s="969"/>
      <c r="E19" s="969"/>
      <c r="F19" s="969"/>
      <c r="G19" s="969"/>
      <c r="H19" s="969"/>
      <c r="I19" s="969"/>
    </row>
    <row r="20" spans="1:9" ht="20.100000000000001">
      <c r="C20" s="859"/>
    </row>
    <row r="21" spans="1:9" ht="15" customHeight="1">
      <c r="A21" s="969" t="s">
        <v>2355</v>
      </c>
      <c r="B21" s="969"/>
      <c r="C21" s="969"/>
      <c r="D21" s="969"/>
      <c r="E21" s="969"/>
      <c r="F21" s="969"/>
      <c r="G21" s="969"/>
      <c r="H21" s="969"/>
      <c r="I21" s="969"/>
    </row>
    <row r="22" spans="1:9" ht="20.100000000000001">
      <c r="C22" s="859"/>
    </row>
    <row r="23" spans="1:9" ht="15" customHeight="1">
      <c r="A23" s="972" t="s">
        <v>2356</v>
      </c>
      <c r="B23" s="972"/>
      <c r="C23" s="972"/>
      <c r="D23" s="972"/>
      <c r="E23" s="972"/>
      <c r="F23" s="972"/>
      <c r="G23" s="972"/>
      <c r="H23" s="972"/>
      <c r="I23" s="972"/>
    </row>
  </sheetData>
  <mergeCells count="3">
    <mergeCell ref="A19:I19"/>
    <mergeCell ref="A21:I21"/>
    <mergeCell ref="A23:I23"/>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E58"/>
  <sheetViews>
    <sheetView view="pageBreakPreview" zoomScale="98" zoomScaleNormal="100" zoomScaleSheetLayoutView="98" workbookViewId="0">
      <selection activeCell="B20" sqref="B20"/>
    </sheetView>
  </sheetViews>
  <sheetFormatPr defaultColWidth="9.15625" defaultRowHeight="15"/>
  <cols>
    <col min="1" max="1" width="5.83984375" style="1" customWidth="1"/>
    <col min="2" max="2" width="59.83984375" style="1" customWidth="1"/>
    <col min="3" max="3" width="9.578125" style="31" customWidth="1"/>
    <col min="4" max="4" width="11.41796875" style="720" customWidth="1"/>
    <col min="5" max="5" width="21" style="1" customWidth="1"/>
    <col min="6" max="16384" width="9.15625" style="1"/>
  </cols>
  <sheetData>
    <row r="1" spans="1:5" ht="15" customHeight="1">
      <c r="A1" s="167"/>
      <c r="B1" s="169"/>
      <c r="C1" s="169"/>
      <c r="D1" s="689"/>
      <c r="E1" s="690"/>
    </row>
    <row r="2" spans="1:5" ht="15" customHeight="1">
      <c r="A2" s="73" t="s">
        <v>1</v>
      </c>
      <c r="B2" s="1014" t="s">
        <v>1724</v>
      </c>
      <c r="C2" s="1015"/>
      <c r="D2" s="1016"/>
      <c r="E2" s="90"/>
    </row>
    <row r="3" spans="1:5" ht="15" customHeight="1">
      <c r="A3" s="411"/>
      <c r="B3" s="96"/>
      <c r="C3" s="97"/>
      <c r="D3" s="692"/>
      <c r="E3" s="693"/>
    </row>
    <row r="4" spans="1:5" ht="15" customHeight="1">
      <c r="A4" s="83"/>
      <c r="B4" s="694"/>
      <c r="C4" s="11"/>
      <c r="D4" s="695"/>
      <c r="E4" s="696"/>
    </row>
    <row r="5" spans="1:5" ht="15" customHeight="1">
      <c r="A5" s="83"/>
      <c r="B5" s="30"/>
      <c r="C5" s="691" t="s">
        <v>1689</v>
      </c>
      <c r="D5" s="697"/>
      <c r="E5" s="90"/>
    </row>
    <row r="6" spans="1:5" ht="15" customHeight="1">
      <c r="A6" s="83"/>
      <c r="B6" s="30"/>
      <c r="C6" s="11"/>
      <c r="D6" s="697"/>
      <c r="E6" s="90"/>
    </row>
    <row r="7" spans="1:5" ht="15" customHeight="1">
      <c r="A7" s="83"/>
      <c r="B7" s="30" t="s">
        <v>1725</v>
      </c>
      <c r="C7" s="165">
        <v>1.1499999999999999</v>
      </c>
      <c r="D7" s="697"/>
      <c r="E7" s="90"/>
    </row>
    <row r="8" spans="1:5" ht="15" customHeight="1">
      <c r="A8" s="83"/>
      <c r="B8" s="30"/>
      <c r="C8" s="165"/>
      <c r="D8" s="697"/>
      <c r="E8" s="90"/>
    </row>
    <row r="9" spans="1:5" ht="15" customHeight="1">
      <c r="A9" s="83"/>
      <c r="B9" s="30" t="s">
        <v>1726</v>
      </c>
      <c r="C9" s="698">
        <f>'Bill 2 Office 1'!C2312</f>
        <v>2.2999999999999958</v>
      </c>
      <c r="D9" s="697"/>
      <c r="E9" s="90"/>
    </row>
    <row r="10" spans="1:5" ht="15" customHeight="1">
      <c r="A10" s="83"/>
      <c r="B10" s="30"/>
      <c r="C10" s="165"/>
      <c r="D10" s="697"/>
      <c r="E10" s="90"/>
    </row>
    <row r="11" spans="1:5" ht="15" customHeight="1">
      <c r="A11" s="83"/>
      <c r="B11" s="30" t="s">
        <v>1727</v>
      </c>
      <c r="C11" s="698">
        <f>'Bill 3 Office 2'!C2311</f>
        <v>3.2999999999999958</v>
      </c>
      <c r="D11" s="697"/>
      <c r="E11" s="90"/>
    </row>
    <row r="12" spans="1:5" ht="15" customHeight="1">
      <c r="A12" s="83"/>
      <c r="B12" s="30"/>
      <c r="C12" s="165"/>
      <c r="D12" s="697"/>
      <c r="E12" s="90"/>
    </row>
    <row r="13" spans="1:5" ht="15" customHeight="1">
      <c r="A13" s="83"/>
      <c r="B13" s="30" t="s">
        <v>1728</v>
      </c>
      <c r="C13" s="698">
        <f>'Bill 4 Confere'!C2361</f>
        <v>4.3099999999999952</v>
      </c>
      <c r="D13" s="697"/>
      <c r="E13" s="90"/>
    </row>
    <row r="14" spans="1:5" ht="15" customHeight="1">
      <c r="A14" s="83"/>
      <c r="B14" s="30"/>
      <c r="C14" s="165"/>
      <c r="D14" s="697"/>
      <c r="E14" s="90"/>
    </row>
    <row r="15" spans="1:5" ht="15" customHeight="1">
      <c r="A15" s="83"/>
      <c r="B15" s="30" t="s">
        <v>1698</v>
      </c>
      <c r="C15" s="698">
        <f>'Bill 5 Elect'!C1528</f>
        <v>5.2199999999999971</v>
      </c>
      <c r="D15" s="697"/>
      <c r="E15" s="90"/>
    </row>
    <row r="16" spans="1:5" ht="15" customHeight="1">
      <c r="A16" s="83"/>
      <c r="B16" s="30"/>
      <c r="C16" s="165"/>
      <c r="D16" s="697"/>
      <c r="E16" s="90"/>
    </row>
    <row r="17" spans="1:5" ht="15" customHeight="1">
      <c r="A17" s="83"/>
      <c r="B17" s="30" t="s">
        <v>1729</v>
      </c>
      <c r="C17" s="698">
        <f>'Bill 6 Ext Wrks'!C2187</f>
        <v>6.3699999999999939</v>
      </c>
      <c r="D17" s="697"/>
      <c r="E17" s="90"/>
    </row>
    <row r="18" spans="1:5" ht="15" customHeight="1">
      <c r="A18" s="83"/>
      <c r="B18" s="30"/>
      <c r="C18" s="202"/>
      <c r="D18" s="697"/>
      <c r="E18" s="90"/>
    </row>
    <row r="19" spans="1:5" ht="15" customHeight="1">
      <c r="A19" s="83"/>
      <c r="B19" s="30" t="s">
        <v>1730</v>
      </c>
      <c r="C19" s="699">
        <f>'Bill 7 PC'!C201</f>
        <v>7.3</v>
      </c>
      <c r="D19" s="697"/>
      <c r="E19" s="90"/>
    </row>
    <row r="20" spans="1:5" ht="15" customHeight="1">
      <c r="A20" s="83"/>
      <c r="B20" s="30"/>
      <c r="C20" s="11"/>
      <c r="D20" s="697"/>
      <c r="E20" s="700"/>
    </row>
    <row r="21" spans="1:5" ht="15" customHeight="1">
      <c r="A21" s="83"/>
      <c r="B21" s="30"/>
      <c r="C21" s="698"/>
      <c r="D21" s="697"/>
      <c r="E21" s="90"/>
    </row>
    <row r="22" spans="1:5" ht="15" customHeight="1">
      <c r="A22" s="83"/>
      <c r="B22" s="30"/>
      <c r="C22" s="202"/>
      <c r="D22" s="697"/>
      <c r="E22" s="90"/>
    </row>
    <row r="23" spans="1:5" ht="15" customHeight="1">
      <c r="A23" s="83"/>
      <c r="B23" s="30"/>
      <c r="C23" s="202"/>
      <c r="D23" s="697"/>
      <c r="E23" s="90"/>
    </row>
    <row r="24" spans="1:5" ht="15" customHeight="1">
      <c r="A24" s="83"/>
      <c r="B24" s="30"/>
      <c r="C24" s="11"/>
      <c r="D24" s="697"/>
      <c r="E24" s="90"/>
    </row>
    <row r="25" spans="1:5" ht="15" customHeight="1">
      <c r="A25" s="83"/>
      <c r="B25" s="701" t="s">
        <v>1731</v>
      </c>
      <c r="C25" s="11"/>
      <c r="D25" s="697"/>
      <c r="E25" s="90"/>
    </row>
    <row r="26" spans="1:5" ht="15" customHeight="1">
      <c r="A26" s="83"/>
      <c r="B26" s="701"/>
      <c r="C26" s="702"/>
      <c r="D26" s="697"/>
      <c r="E26" s="90"/>
    </row>
    <row r="27" spans="1:5" ht="15" customHeight="1">
      <c r="A27" s="83"/>
      <c r="B27" s="703" t="s">
        <v>1732</v>
      </c>
      <c r="C27" s="702"/>
      <c r="D27" s="697"/>
      <c r="E27" s="90"/>
    </row>
    <row r="28" spans="1:5" ht="15" customHeight="1">
      <c r="A28" s="83"/>
      <c r="B28" s="703" t="s">
        <v>1733</v>
      </c>
      <c r="C28" s="11"/>
      <c r="D28" s="697"/>
      <c r="E28" s="90"/>
    </row>
    <row r="29" spans="1:5" ht="15" customHeight="1">
      <c r="A29" s="83"/>
      <c r="B29" s="704" t="s">
        <v>1734</v>
      </c>
      <c r="C29" s="702"/>
      <c r="D29" s="697"/>
      <c r="E29" s="90"/>
    </row>
    <row r="30" spans="1:5" ht="15" customHeight="1">
      <c r="A30" s="83"/>
      <c r="B30" s="30"/>
      <c r="C30" s="705"/>
      <c r="D30" s="697"/>
      <c r="E30" s="700"/>
    </row>
    <row r="31" spans="1:5" ht="15" customHeight="1">
      <c r="A31" s="83"/>
      <c r="B31" s="30"/>
      <c r="C31" s="706"/>
      <c r="D31" s="697"/>
      <c r="E31" s="90"/>
    </row>
    <row r="32" spans="1:5" ht="15" customHeight="1">
      <c r="A32" s="83"/>
      <c r="B32" s="30"/>
      <c r="C32" s="706"/>
      <c r="D32" s="697"/>
      <c r="E32" s="90"/>
    </row>
    <row r="33" spans="1:5" ht="15" customHeight="1">
      <c r="A33" s="83"/>
      <c r="B33" s="30"/>
      <c r="C33" s="11"/>
      <c r="D33" s="697"/>
      <c r="E33" s="90"/>
    </row>
    <row r="34" spans="1:5" ht="15" customHeight="1">
      <c r="A34" s="83"/>
      <c r="B34" s="30"/>
      <c r="C34" s="11"/>
      <c r="D34" s="697"/>
      <c r="E34" s="90"/>
    </row>
    <row r="35" spans="1:5" ht="15" customHeight="1">
      <c r="A35" s="83"/>
      <c r="B35" s="701" t="s">
        <v>1735</v>
      </c>
      <c r="C35" s="11"/>
      <c r="D35" s="697"/>
      <c r="E35" s="90"/>
    </row>
    <row r="36" spans="1:5" ht="15" customHeight="1">
      <c r="A36" s="83"/>
      <c r="B36" s="30"/>
      <c r="C36" s="11"/>
      <c r="D36" s="697"/>
      <c r="E36" s="90"/>
    </row>
    <row r="37" spans="1:5" ht="15" customHeight="1">
      <c r="A37" s="83"/>
      <c r="B37" s="703" t="s">
        <v>1736</v>
      </c>
      <c r="C37" s="702"/>
      <c r="D37" s="697"/>
      <c r="E37" s="90"/>
    </row>
    <row r="38" spans="1:5" ht="15" customHeight="1">
      <c r="A38" s="83"/>
      <c r="B38" s="703"/>
      <c r="C38" s="707"/>
      <c r="D38" s="697"/>
      <c r="E38" s="90"/>
    </row>
    <row r="39" spans="1:5" ht="15" customHeight="1">
      <c r="A39" s="83"/>
      <c r="B39" s="703"/>
      <c r="C39" s="707"/>
      <c r="D39" s="697"/>
      <c r="E39" s="90"/>
    </row>
    <row r="40" spans="1:5" ht="15" customHeight="1">
      <c r="A40" s="83"/>
      <c r="B40" s="30"/>
      <c r="C40" s="11"/>
      <c r="D40" s="697"/>
      <c r="E40" s="90"/>
    </row>
    <row r="41" spans="1:5" ht="15" customHeight="1">
      <c r="A41" s="83"/>
      <c r="B41" s="701" t="s">
        <v>1737</v>
      </c>
      <c r="C41" s="11"/>
      <c r="D41" s="697"/>
      <c r="E41" s="90"/>
    </row>
    <row r="42" spans="1:5" s="45" customFormat="1" ht="15" customHeight="1">
      <c r="A42" s="83"/>
      <c r="B42" s="30"/>
      <c r="C42" s="107"/>
      <c r="E42" s="86"/>
    </row>
    <row r="43" spans="1:5" s="45" customFormat="1" ht="15" customHeight="1">
      <c r="A43" s="83"/>
      <c r="B43" s="30" t="s">
        <v>1738</v>
      </c>
      <c r="C43" s="107"/>
      <c r="E43" s="708"/>
    </row>
    <row r="44" spans="1:5" s="45" customFormat="1" ht="15" customHeight="1">
      <c r="A44" s="83"/>
      <c r="B44" s="30"/>
      <c r="C44" s="107"/>
      <c r="E44" s="708"/>
    </row>
    <row r="45" spans="1:5" s="45" customFormat="1" ht="15" customHeight="1">
      <c r="A45" s="83"/>
      <c r="B45" s="30"/>
      <c r="C45" s="107"/>
      <c r="E45" s="708"/>
    </row>
    <row r="46" spans="1:5" s="45" customFormat="1" ht="15" customHeight="1">
      <c r="A46" s="83"/>
      <c r="B46" s="30"/>
      <c r="C46" s="107"/>
      <c r="E46" s="708"/>
    </row>
    <row r="47" spans="1:5" s="45" customFormat="1" ht="15" customHeight="1">
      <c r="A47" s="83"/>
      <c r="B47" s="30"/>
      <c r="C47" s="107"/>
      <c r="E47" s="708"/>
    </row>
    <row r="48" spans="1:5" s="45" customFormat="1" ht="15" customHeight="1">
      <c r="A48" s="83"/>
      <c r="B48" s="30"/>
      <c r="C48" s="107"/>
      <c r="E48" s="708"/>
    </row>
    <row r="49" spans="1:5" s="45" customFormat="1" ht="15" customHeight="1">
      <c r="A49" s="83"/>
      <c r="B49" s="30"/>
      <c r="C49" s="107"/>
      <c r="E49" s="708"/>
    </row>
    <row r="50" spans="1:5" s="45" customFormat="1" ht="15" customHeight="1">
      <c r="A50" s="83"/>
      <c r="B50" s="30"/>
      <c r="C50" s="107"/>
      <c r="E50" s="708"/>
    </row>
    <row r="51" spans="1:5" ht="15" customHeight="1">
      <c r="A51" s="83"/>
      <c r="B51" s="30"/>
      <c r="C51" s="709"/>
      <c r="D51" s="710"/>
      <c r="E51" s="700"/>
    </row>
    <row r="52" spans="1:5" ht="15" customHeight="1">
      <c r="A52" s="711"/>
      <c r="B52" s="712"/>
      <c r="C52" s="11"/>
      <c r="D52" s="697"/>
      <c r="E52" s="90"/>
    </row>
    <row r="53" spans="1:5" ht="15" customHeight="1">
      <c r="A53" s="411"/>
      <c r="B53" s="713" t="s">
        <v>1739</v>
      </c>
      <c r="C53" s="97"/>
      <c r="D53" s="714" t="s">
        <v>1740</v>
      </c>
      <c r="E53" s="715"/>
    </row>
    <row r="54" spans="1:5" ht="15" customHeight="1">
      <c r="A54" s="73"/>
      <c r="B54" s="101"/>
      <c r="C54" s="102"/>
      <c r="D54" s="716"/>
      <c r="E54" s="717"/>
    </row>
    <row r="55" spans="1:5" ht="15" customHeight="1" thickBot="1">
      <c r="A55" s="288" t="s">
        <v>1</v>
      </c>
      <c r="B55" s="289" t="s">
        <v>1741</v>
      </c>
      <c r="C55" s="401">
        <v>8.1</v>
      </c>
      <c r="D55" s="718"/>
      <c r="E55" s="719"/>
    </row>
    <row r="56" spans="1:5" ht="15" customHeight="1"/>
    <row r="57" spans="1:5" ht="15" customHeight="1">
      <c r="E57" s="720"/>
    </row>
    <row r="58" spans="1:5" ht="15" customHeight="1">
      <c r="E58" s="721"/>
    </row>
  </sheetData>
  <mergeCells count="1">
    <mergeCell ref="B2:D2"/>
  </mergeCells>
  <pageMargins left="0.51181102362204722" right="0.5118110236220472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4"/>
  <sheetViews>
    <sheetView view="pageBreakPreview" zoomScale="60" zoomScaleNormal="100" workbookViewId="0">
      <selection activeCell="I29" sqref="I29"/>
    </sheetView>
  </sheetViews>
  <sheetFormatPr defaultColWidth="9.15625" defaultRowHeight="18.3"/>
  <cols>
    <col min="1" max="1" width="3.83984375" style="960" customWidth="1"/>
    <col min="2" max="2" width="15.578125" style="960" customWidth="1"/>
    <col min="3" max="3" width="9.15625" style="960"/>
    <col min="4" max="4" width="45.26171875" style="960" customWidth="1"/>
    <col min="5" max="5" width="26.15625" style="963" customWidth="1"/>
    <col min="6" max="16384" width="9.15625" style="960"/>
  </cols>
  <sheetData>
    <row r="2" spans="1:6">
      <c r="A2" s="956"/>
      <c r="B2" s="956"/>
      <c r="C2" s="956"/>
      <c r="D2" s="957" t="s">
        <v>2392</v>
      </c>
      <c r="E2" s="956"/>
      <c r="F2" s="958"/>
    </row>
    <row r="3" spans="1:6">
      <c r="A3" s="956"/>
      <c r="B3" s="956"/>
      <c r="C3" s="956"/>
      <c r="D3" s="956"/>
      <c r="E3" s="956"/>
      <c r="F3" s="958"/>
    </row>
    <row r="4" spans="1:6">
      <c r="A4" s="956"/>
      <c r="B4" s="956"/>
      <c r="C4" s="956"/>
      <c r="D4" s="956"/>
      <c r="E4" s="956"/>
      <c r="F4" s="958"/>
    </row>
    <row r="5" spans="1:6">
      <c r="A5" s="956"/>
      <c r="B5" s="957" t="s">
        <v>2393</v>
      </c>
      <c r="C5" s="957"/>
      <c r="D5" s="957" t="s">
        <v>2394</v>
      </c>
      <c r="E5" s="957" t="s">
        <v>2395</v>
      </c>
      <c r="F5" s="959"/>
    </row>
    <row r="6" spans="1:6">
      <c r="A6" s="956"/>
      <c r="B6" s="957"/>
      <c r="C6" s="957"/>
      <c r="D6" s="957"/>
      <c r="E6" s="957"/>
      <c r="F6" s="959"/>
    </row>
    <row r="7" spans="1:6">
      <c r="B7" s="951" t="s">
        <v>2396</v>
      </c>
      <c r="C7" s="961" t="s">
        <v>2369</v>
      </c>
      <c r="D7" s="961" t="s">
        <v>2370</v>
      </c>
      <c r="E7" s="951" t="s">
        <v>2371</v>
      </c>
    </row>
    <row r="8" spans="1:6">
      <c r="B8" s="962"/>
    </row>
    <row r="9" spans="1:6">
      <c r="B9" s="951" t="s">
        <v>2372</v>
      </c>
      <c r="C9" s="961" t="s">
        <v>2369</v>
      </c>
      <c r="D9" s="961" t="s">
        <v>2373</v>
      </c>
      <c r="E9" s="951" t="s">
        <v>2389</v>
      </c>
    </row>
    <row r="10" spans="1:6">
      <c r="B10" s="951"/>
    </row>
    <row r="11" spans="1:6">
      <c r="B11" s="951" t="s">
        <v>2374</v>
      </c>
      <c r="C11" s="961" t="s">
        <v>2369</v>
      </c>
      <c r="D11" s="961" t="s">
        <v>2388</v>
      </c>
      <c r="E11" s="951" t="s">
        <v>2375</v>
      </c>
    </row>
    <row r="12" spans="1:6">
      <c r="B12" s="951"/>
    </row>
    <row r="13" spans="1:6">
      <c r="B13" s="951" t="s">
        <v>2376</v>
      </c>
      <c r="C13" s="961" t="s">
        <v>2369</v>
      </c>
      <c r="D13" s="961" t="s">
        <v>2325</v>
      </c>
      <c r="E13" s="951" t="s">
        <v>2377</v>
      </c>
    </row>
    <row r="14" spans="1:6">
      <c r="B14" s="951"/>
    </row>
    <row r="15" spans="1:6">
      <c r="B15" s="951" t="s">
        <v>2378</v>
      </c>
      <c r="C15" s="961" t="s">
        <v>2369</v>
      </c>
      <c r="D15" s="961" t="s">
        <v>2379</v>
      </c>
      <c r="E15" s="951" t="s">
        <v>2380</v>
      </c>
    </row>
    <row r="16" spans="1:6">
      <c r="B16" s="951"/>
    </row>
    <row r="17" spans="2:5">
      <c r="B17" s="951" t="s">
        <v>2381</v>
      </c>
      <c r="C17" s="961" t="s">
        <v>2369</v>
      </c>
      <c r="D17" s="961" t="s">
        <v>2336</v>
      </c>
      <c r="E17" s="951" t="s">
        <v>2382</v>
      </c>
    </row>
    <row r="18" spans="2:5">
      <c r="B18" s="951"/>
    </row>
    <row r="19" spans="2:5">
      <c r="B19" s="951" t="s">
        <v>2383</v>
      </c>
      <c r="C19" s="961" t="s">
        <v>2369</v>
      </c>
      <c r="D19" s="961" t="s">
        <v>2384</v>
      </c>
      <c r="E19" s="951" t="s">
        <v>2385</v>
      </c>
    </row>
    <row r="20" spans="2:5">
      <c r="B20" s="951"/>
    </row>
    <row r="21" spans="2:5">
      <c r="B21" s="951" t="s">
        <v>2386</v>
      </c>
      <c r="C21" s="961" t="s">
        <v>2369</v>
      </c>
      <c r="D21" s="961" t="s">
        <v>2387</v>
      </c>
      <c r="E21" s="951">
        <v>8.1</v>
      </c>
    </row>
    <row r="22" spans="2:5">
      <c r="B22" s="962"/>
    </row>
    <row r="23" spans="2:5">
      <c r="B23" s="961"/>
    </row>
    <row r="24" spans="2:5">
      <c r="B24" s="964"/>
    </row>
  </sheetData>
  <pageMargins left="0.70866141732283472" right="0.70866141732283472" top="0.74803149606299213" bottom="0.7480314960629921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9:I23"/>
  <sheetViews>
    <sheetView view="pageBreakPreview" zoomScale="60" zoomScaleNormal="100" workbookViewId="0">
      <selection activeCell="H34" sqref="H34"/>
    </sheetView>
  </sheetViews>
  <sheetFormatPr defaultRowHeight="14.4"/>
  <sheetData>
    <row r="19" spans="1:9" ht="15" customHeight="1">
      <c r="A19" s="969" t="s">
        <v>1961</v>
      </c>
      <c r="B19" s="969"/>
      <c r="C19" s="969"/>
      <c r="D19" s="969"/>
      <c r="E19" s="969"/>
      <c r="F19" s="969"/>
      <c r="G19" s="969"/>
      <c r="H19" s="969"/>
      <c r="I19" s="969"/>
    </row>
    <row r="20" spans="1:9" ht="20.100000000000001">
      <c r="C20" s="859"/>
    </row>
    <row r="21" spans="1:9" ht="15" customHeight="1">
      <c r="A21" s="969" t="s">
        <v>1962</v>
      </c>
      <c r="B21" s="969"/>
      <c r="C21" s="969"/>
      <c r="D21" s="969"/>
      <c r="E21" s="969"/>
      <c r="F21" s="969"/>
      <c r="G21" s="969"/>
      <c r="H21" s="969"/>
      <c r="I21" s="969"/>
    </row>
    <row r="22" spans="1:9" ht="20.100000000000001">
      <c r="C22" s="859"/>
    </row>
    <row r="23" spans="1:9" ht="15" customHeight="1">
      <c r="A23" s="972" t="s">
        <v>1963</v>
      </c>
      <c r="B23" s="972"/>
      <c r="C23" s="972"/>
      <c r="D23" s="972"/>
      <c r="E23" s="972"/>
      <c r="F23" s="972"/>
      <c r="G23" s="972"/>
      <c r="H23" s="972"/>
      <c r="I23" s="972"/>
    </row>
  </sheetData>
  <mergeCells count="3">
    <mergeCell ref="A19:I19"/>
    <mergeCell ref="A21:I21"/>
    <mergeCell ref="A23:I2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994"/>
  <sheetViews>
    <sheetView view="pageBreakPreview" topLeftCell="A968" zoomScale="91" zoomScaleNormal="100" zoomScaleSheetLayoutView="91" workbookViewId="0">
      <selection activeCell="D976" sqref="D976"/>
    </sheetView>
  </sheetViews>
  <sheetFormatPr defaultRowHeight="14.4"/>
  <cols>
    <col min="1" max="1" width="5.26171875" style="938" customWidth="1"/>
    <col min="8" max="8" width="11.68359375" customWidth="1"/>
    <col min="10" max="10" width="6.83984375" customWidth="1"/>
    <col min="11" max="11" width="12" customWidth="1"/>
    <col min="12" max="12" width="18" customWidth="1"/>
    <col min="13" max="13" width="2.68359375" customWidth="1"/>
  </cols>
  <sheetData>
    <row r="1" spans="1:30">
      <c r="A1" s="860"/>
      <c r="B1" s="861"/>
      <c r="C1" s="861"/>
      <c r="D1" s="861"/>
      <c r="E1" s="861"/>
      <c r="F1" s="861"/>
      <c r="G1" s="861"/>
      <c r="H1" s="861"/>
      <c r="I1" s="861"/>
      <c r="J1" s="861"/>
      <c r="K1" s="862"/>
      <c r="L1" s="863"/>
    </row>
    <row r="2" spans="1:30">
      <c r="A2" s="864"/>
      <c r="B2" s="865"/>
      <c r="C2" s="865"/>
      <c r="D2" s="865"/>
      <c r="E2" s="865"/>
      <c r="F2" s="866" t="s">
        <v>1964</v>
      </c>
      <c r="G2" s="865"/>
      <c r="H2" s="865"/>
      <c r="I2" s="865"/>
      <c r="J2" s="865"/>
      <c r="K2" s="867"/>
      <c r="L2" s="868"/>
    </row>
    <row r="3" spans="1:30">
      <c r="A3" s="869"/>
      <c r="B3" s="870"/>
      <c r="C3" s="870"/>
      <c r="D3" s="870"/>
      <c r="E3" s="870"/>
      <c r="F3" s="870"/>
      <c r="G3" s="870"/>
      <c r="H3" s="870"/>
      <c r="I3" s="870"/>
      <c r="J3" s="870"/>
      <c r="K3" s="871"/>
      <c r="L3" s="872"/>
    </row>
    <row r="4" spans="1:30">
      <c r="A4" s="873"/>
      <c r="B4" s="874"/>
      <c r="C4" s="865"/>
      <c r="D4" s="865"/>
      <c r="E4" s="865"/>
      <c r="F4" s="865"/>
      <c r="G4" s="865"/>
      <c r="H4" s="865"/>
      <c r="I4" s="874"/>
      <c r="J4" s="865"/>
      <c r="K4" s="875"/>
      <c r="L4" s="868"/>
    </row>
    <row r="5" spans="1:30">
      <c r="A5" s="864"/>
      <c r="B5" s="995" t="s">
        <v>1963</v>
      </c>
      <c r="C5" s="996"/>
      <c r="D5" s="996"/>
      <c r="E5" s="996"/>
      <c r="F5" s="865"/>
      <c r="G5" s="865"/>
      <c r="H5" s="865"/>
      <c r="I5" s="876"/>
      <c r="J5" s="865"/>
      <c r="K5" s="877"/>
      <c r="L5" s="868"/>
    </row>
    <row r="6" spans="1:30">
      <c r="A6" s="864"/>
      <c r="B6" s="876"/>
      <c r="C6" s="866"/>
      <c r="D6" s="865"/>
      <c r="E6" s="865"/>
      <c r="F6" s="865"/>
      <c r="G6" s="865"/>
      <c r="H6" s="865"/>
      <c r="I6" s="876"/>
      <c r="J6" s="865"/>
      <c r="K6" s="877"/>
      <c r="L6" s="868"/>
    </row>
    <row r="7" spans="1:30" ht="62.25" customHeight="1">
      <c r="A7" s="864"/>
      <c r="B7" s="973" t="s">
        <v>1965</v>
      </c>
      <c r="C7" s="974"/>
      <c r="D7" s="974"/>
      <c r="E7" s="974"/>
      <c r="F7" s="974"/>
      <c r="G7" s="974"/>
      <c r="H7" s="975"/>
      <c r="I7" s="878"/>
      <c r="J7" s="879"/>
      <c r="K7" s="880"/>
      <c r="L7" s="881"/>
      <c r="M7" s="882"/>
      <c r="N7" s="882"/>
      <c r="O7" s="882"/>
      <c r="P7" s="882"/>
      <c r="Q7" s="882"/>
      <c r="R7" s="882"/>
      <c r="S7" s="882"/>
      <c r="T7" s="882"/>
      <c r="U7" s="882"/>
      <c r="V7" s="882"/>
      <c r="W7" s="882"/>
      <c r="X7" s="882"/>
      <c r="Y7" s="882"/>
      <c r="Z7" s="882"/>
      <c r="AA7" s="882"/>
      <c r="AB7" s="882"/>
      <c r="AC7" s="882"/>
      <c r="AD7" s="882"/>
    </row>
    <row r="8" spans="1:30">
      <c r="A8" s="864"/>
      <c r="B8" s="876"/>
      <c r="C8" s="866"/>
      <c r="D8" s="865"/>
      <c r="E8" s="865"/>
      <c r="F8" s="865"/>
      <c r="G8" s="865"/>
      <c r="H8" s="865"/>
      <c r="I8" s="876"/>
      <c r="J8" s="865"/>
      <c r="K8" s="877"/>
      <c r="L8" s="868"/>
    </row>
    <row r="9" spans="1:30">
      <c r="A9" s="864"/>
      <c r="B9" s="979" t="s">
        <v>1966</v>
      </c>
      <c r="C9" s="980"/>
      <c r="D9" s="980"/>
      <c r="E9" s="980"/>
      <c r="F9" s="980"/>
      <c r="G9" s="883"/>
      <c r="H9" s="883"/>
      <c r="I9" s="867"/>
      <c r="J9" s="866"/>
      <c r="K9" s="884"/>
      <c r="L9" s="885"/>
    </row>
    <row r="10" spans="1:30">
      <c r="A10" s="864"/>
      <c r="B10" s="886"/>
      <c r="C10" s="883"/>
      <c r="D10" s="887"/>
      <c r="E10" s="887"/>
      <c r="F10" s="887"/>
      <c r="G10" s="887"/>
      <c r="H10" s="887"/>
      <c r="I10" s="886"/>
      <c r="J10" s="887"/>
      <c r="K10" s="888"/>
      <c r="L10" s="885"/>
    </row>
    <row r="11" spans="1:30">
      <c r="A11" s="864"/>
      <c r="B11" s="979" t="s">
        <v>1967</v>
      </c>
      <c r="C11" s="980"/>
      <c r="D11" s="980"/>
      <c r="E11" s="980"/>
      <c r="F11" s="980"/>
      <c r="G11" s="883"/>
      <c r="H11" s="883"/>
      <c r="I11" s="867"/>
      <c r="J11" s="866"/>
      <c r="K11" s="884"/>
      <c r="L11" s="885"/>
    </row>
    <row r="12" spans="1:30">
      <c r="A12" s="864"/>
      <c r="B12" s="886"/>
      <c r="C12" s="883"/>
      <c r="D12" s="887"/>
      <c r="E12" s="887"/>
      <c r="F12" s="887"/>
      <c r="G12" s="887"/>
      <c r="H12" s="887"/>
      <c r="I12" s="886"/>
      <c r="J12" s="887"/>
      <c r="K12" s="888"/>
      <c r="L12" s="885"/>
    </row>
    <row r="13" spans="1:30">
      <c r="A13" s="864"/>
      <c r="B13" s="979" t="s">
        <v>1968</v>
      </c>
      <c r="C13" s="980"/>
      <c r="D13" s="980"/>
      <c r="E13" s="980"/>
      <c r="F13" s="980"/>
      <c r="G13" s="980"/>
      <c r="H13" s="981"/>
      <c r="I13" s="867"/>
      <c r="J13" s="866"/>
      <c r="K13" s="884"/>
      <c r="L13" s="885"/>
    </row>
    <row r="14" spans="1:30">
      <c r="A14" s="864"/>
      <c r="B14" s="886"/>
      <c r="C14" s="883"/>
      <c r="D14" s="887"/>
      <c r="E14" s="887"/>
      <c r="F14" s="887"/>
      <c r="G14" s="887"/>
      <c r="H14" s="887"/>
      <c r="I14" s="886"/>
      <c r="J14" s="887"/>
      <c r="K14" s="888"/>
      <c r="L14" s="885"/>
    </row>
    <row r="15" spans="1:30">
      <c r="A15" s="864"/>
      <c r="B15" s="979" t="s">
        <v>1969</v>
      </c>
      <c r="C15" s="980"/>
      <c r="D15" s="980"/>
      <c r="E15" s="980"/>
      <c r="F15" s="980"/>
      <c r="G15" s="980"/>
      <c r="H15" s="981"/>
      <c r="I15" s="867"/>
      <c r="J15" s="866"/>
      <c r="K15" s="884"/>
      <c r="L15" s="885"/>
    </row>
    <row r="16" spans="1:30">
      <c r="A16" s="864"/>
      <c r="B16" s="886"/>
      <c r="C16" s="883"/>
      <c r="D16" s="887"/>
      <c r="E16" s="887"/>
      <c r="F16" s="887"/>
      <c r="G16" s="887"/>
      <c r="H16" s="887"/>
      <c r="I16" s="886"/>
      <c r="J16" s="887"/>
      <c r="K16" s="888"/>
      <c r="L16" s="885"/>
    </row>
    <row r="17" spans="1:12">
      <c r="A17" s="864"/>
      <c r="B17" s="979" t="s">
        <v>1970</v>
      </c>
      <c r="C17" s="980"/>
      <c r="D17" s="980"/>
      <c r="E17" s="980"/>
      <c r="F17" s="980"/>
      <c r="G17" s="980"/>
      <c r="H17" s="981"/>
      <c r="I17" s="867"/>
      <c r="J17" s="866"/>
      <c r="K17" s="884"/>
      <c r="L17" s="889"/>
    </row>
    <row r="18" spans="1:12">
      <c r="A18" s="864"/>
      <c r="B18" s="886"/>
      <c r="C18" s="883"/>
      <c r="D18" s="887"/>
      <c r="E18" s="887"/>
      <c r="F18" s="887"/>
      <c r="G18" s="887"/>
      <c r="H18" s="887"/>
      <c r="I18" s="886"/>
      <c r="J18" s="887"/>
      <c r="K18" s="888"/>
      <c r="L18" s="885"/>
    </row>
    <row r="19" spans="1:12">
      <c r="A19" s="864"/>
      <c r="B19" s="979" t="s">
        <v>1971</v>
      </c>
      <c r="C19" s="980"/>
      <c r="D19" s="980"/>
      <c r="E19" s="980"/>
      <c r="F19" s="980"/>
      <c r="G19" s="980"/>
      <c r="H19" s="981"/>
      <c r="I19" s="867"/>
      <c r="J19" s="866"/>
      <c r="K19" s="884"/>
      <c r="L19" s="885"/>
    </row>
    <row r="20" spans="1:12">
      <c r="A20" s="864"/>
      <c r="B20" s="886"/>
      <c r="C20" s="883"/>
      <c r="D20" s="887"/>
      <c r="E20" s="887"/>
      <c r="F20" s="887"/>
      <c r="G20" s="887"/>
      <c r="H20" s="887"/>
      <c r="I20" s="886"/>
      <c r="J20" s="887"/>
      <c r="K20" s="888"/>
      <c r="L20" s="885"/>
    </row>
    <row r="21" spans="1:12">
      <c r="A21" s="864"/>
      <c r="B21" s="979" t="s">
        <v>1972</v>
      </c>
      <c r="C21" s="980"/>
      <c r="D21" s="980"/>
      <c r="E21" s="980"/>
      <c r="F21" s="980"/>
      <c r="G21" s="980"/>
      <c r="H21" s="981"/>
      <c r="I21" s="867"/>
      <c r="J21" s="866"/>
      <c r="K21" s="884"/>
      <c r="L21" s="885"/>
    </row>
    <row r="22" spans="1:12">
      <c r="A22" s="864"/>
      <c r="B22" s="876"/>
      <c r="C22" s="883"/>
      <c r="D22" s="887"/>
      <c r="E22" s="887"/>
      <c r="F22" s="887"/>
      <c r="G22" s="887"/>
      <c r="H22" s="887"/>
      <c r="I22" s="886"/>
      <c r="J22" s="887"/>
      <c r="K22" s="888"/>
      <c r="L22" s="885"/>
    </row>
    <row r="23" spans="1:12">
      <c r="A23" s="864"/>
      <c r="B23" s="979" t="s">
        <v>1973</v>
      </c>
      <c r="C23" s="980"/>
      <c r="D23" s="980"/>
      <c r="E23" s="980"/>
      <c r="F23" s="980"/>
      <c r="G23" s="980"/>
      <c r="H23" s="981"/>
      <c r="I23" s="867"/>
      <c r="J23" s="866"/>
      <c r="K23" s="884"/>
      <c r="L23" s="889"/>
    </row>
    <row r="24" spans="1:12">
      <c r="A24" s="864"/>
      <c r="B24" s="876"/>
      <c r="C24" s="866"/>
      <c r="D24" s="865"/>
      <c r="E24" s="865"/>
      <c r="F24" s="865"/>
      <c r="G24" s="865"/>
      <c r="H24" s="865"/>
      <c r="I24" s="876"/>
      <c r="J24" s="865"/>
      <c r="K24" s="877"/>
      <c r="L24" s="868"/>
    </row>
    <row r="25" spans="1:12">
      <c r="A25" s="864"/>
      <c r="B25" s="876"/>
      <c r="C25" s="865"/>
      <c r="D25" s="865"/>
      <c r="E25" s="865"/>
      <c r="F25" s="865"/>
      <c r="G25" s="865"/>
      <c r="H25" s="865"/>
      <c r="I25" s="876"/>
      <c r="J25" s="865"/>
      <c r="K25" s="877"/>
      <c r="L25" s="868"/>
    </row>
    <row r="26" spans="1:12">
      <c r="A26" s="864"/>
      <c r="B26" s="876"/>
      <c r="C26" s="865"/>
      <c r="D26" s="865"/>
      <c r="E26" s="865"/>
      <c r="F26" s="865"/>
      <c r="G26" s="865"/>
      <c r="H26" s="865"/>
      <c r="I26" s="876"/>
      <c r="J26" s="865"/>
      <c r="K26" s="877"/>
      <c r="L26" s="868"/>
    </row>
    <row r="27" spans="1:12">
      <c r="A27" s="864"/>
      <c r="B27" s="876"/>
      <c r="C27" s="865"/>
      <c r="D27" s="865"/>
      <c r="E27" s="865"/>
      <c r="F27" s="865"/>
      <c r="G27" s="865"/>
      <c r="H27" s="865"/>
      <c r="I27" s="876"/>
      <c r="J27" s="865"/>
      <c r="K27" s="877"/>
      <c r="L27" s="868"/>
    </row>
    <row r="28" spans="1:12">
      <c r="A28" s="864"/>
      <c r="B28" s="876"/>
      <c r="C28" s="865"/>
      <c r="D28" s="865"/>
      <c r="E28" s="865"/>
      <c r="F28" s="865"/>
      <c r="G28" s="865"/>
      <c r="H28" s="865"/>
      <c r="I28" s="876"/>
      <c r="J28" s="865"/>
      <c r="K28" s="877"/>
      <c r="L28" s="868"/>
    </row>
    <row r="29" spans="1:12">
      <c r="A29" s="864"/>
      <c r="B29" s="876"/>
      <c r="C29" s="865"/>
      <c r="D29" s="865"/>
      <c r="E29" s="865"/>
      <c r="F29" s="865"/>
      <c r="G29" s="865"/>
      <c r="H29" s="865"/>
      <c r="I29" s="876"/>
      <c r="J29" s="865"/>
      <c r="K29" s="877"/>
      <c r="L29" s="868"/>
    </row>
    <row r="30" spans="1:12">
      <c r="A30" s="864"/>
      <c r="B30" s="876"/>
      <c r="C30" s="865"/>
      <c r="D30" s="865"/>
      <c r="E30" s="865"/>
      <c r="F30" s="865"/>
      <c r="G30" s="865"/>
      <c r="H30" s="865"/>
      <c r="I30" s="876"/>
      <c r="J30" s="865"/>
      <c r="K30" s="877"/>
      <c r="L30" s="868"/>
    </row>
    <row r="31" spans="1:12">
      <c r="A31" s="864"/>
      <c r="B31" s="876"/>
      <c r="C31" s="865"/>
      <c r="D31" s="865"/>
      <c r="E31" s="865"/>
      <c r="F31" s="865"/>
      <c r="G31" s="865"/>
      <c r="H31" s="865"/>
      <c r="I31" s="876"/>
      <c r="J31" s="865"/>
      <c r="K31" s="877"/>
      <c r="L31" s="868"/>
    </row>
    <row r="32" spans="1:12">
      <c r="A32" s="864"/>
      <c r="B32" s="876"/>
      <c r="C32" s="865"/>
      <c r="D32" s="865"/>
      <c r="E32" s="865"/>
      <c r="F32" s="865"/>
      <c r="G32" s="865"/>
      <c r="H32" s="865"/>
      <c r="I32" s="876"/>
      <c r="J32" s="865"/>
      <c r="K32" s="877"/>
      <c r="L32" s="868"/>
    </row>
    <row r="33" spans="1:12">
      <c r="A33" s="864"/>
      <c r="B33" s="876"/>
      <c r="C33" s="865"/>
      <c r="D33" s="865"/>
      <c r="E33" s="865"/>
      <c r="F33" s="865"/>
      <c r="G33" s="865"/>
      <c r="H33" s="865"/>
      <c r="I33" s="876"/>
      <c r="J33" s="865"/>
      <c r="K33" s="877"/>
      <c r="L33" s="868"/>
    </row>
    <row r="34" spans="1:12">
      <c r="A34" s="864"/>
      <c r="B34" s="876"/>
      <c r="C34" s="865"/>
      <c r="D34" s="865"/>
      <c r="E34" s="865"/>
      <c r="F34" s="865"/>
      <c r="G34" s="865"/>
      <c r="H34" s="865"/>
      <c r="I34" s="876"/>
      <c r="J34" s="865"/>
      <c r="K34" s="877"/>
      <c r="L34" s="868"/>
    </row>
    <row r="35" spans="1:12">
      <c r="A35" s="864"/>
      <c r="B35" s="876"/>
      <c r="C35" s="865"/>
      <c r="D35" s="865"/>
      <c r="E35" s="865"/>
      <c r="F35" s="865"/>
      <c r="G35" s="865"/>
      <c r="H35" s="865"/>
      <c r="I35" s="876"/>
      <c r="J35" s="865"/>
      <c r="K35" s="877"/>
      <c r="L35" s="868"/>
    </row>
    <row r="36" spans="1:12">
      <c r="A36" s="864"/>
      <c r="B36" s="876"/>
      <c r="C36" s="865"/>
      <c r="D36" s="865"/>
      <c r="E36" s="865"/>
      <c r="F36" s="865"/>
      <c r="G36" s="865"/>
      <c r="H36" s="865"/>
      <c r="I36" s="876"/>
      <c r="J36" s="865"/>
      <c r="K36" s="877"/>
      <c r="L36" s="868"/>
    </row>
    <row r="37" spans="1:12">
      <c r="A37" s="864"/>
      <c r="B37" s="876"/>
      <c r="C37" s="865"/>
      <c r="D37" s="865"/>
      <c r="E37" s="865"/>
      <c r="F37" s="865"/>
      <c r="G37" s="865"/>
      <c r="H37" s="865"/>
      <c r="I37" s="876"/>
      <c r="J37" s="865"/>
      <c r="K37" s="877"/>
      <c r="L37" s="868"/>
    </row>
    <row r="38" spans="1:12">
      <c r="A38" s="864"/>
      <c r="B38" s="876"/>
      <c r="C38" s="865"/>
      <c r="D38" s="865"/>
      <c r="E38" s="865"/>
      <c r="F38" s="865"/>
      <c r="G38" s="865"/>
      <c r="H38" s="865"/>
      <c r="I38" s="876"/>
      <c r="J38" s="865"/>
      <c r="K38" s="877"/>
      <c r="L38" s="868"/>
    </row>
    <row r="39" spans="1:12">
      <c r="A39" s="864"/>
      <c r="B39" s="876"/>
      <c r="C39" s="865"/>
      <c r="D39" s="865"/>
      <c r="E39" s="865"/>
      <c r="F39" s="865"/>
      <c r="G39" s="865"/>
      <c r="H39" s="865"/>
      <c r="I39" s="876"/>
      <c r="J39" s="865"/>
      <c r="K39" s="877"/>
      <c r="L39" s="868"/>
    </row>
    <row r="40" spans="1:12">
      <c r="A40" s="864"/>
      <c r="B40" s="876"/>
      <c r="C40" s="865"/>
      <c r="D40" s="865"/>
      <c r="E40" s="865"/>
      <c r="F40" s="865"/>
      <c r="G40" s="865"/>
      <c r="H40" s="865"/>
      <c r="I40" s="876"/>
      <c r="J40" s="865"/>
      <c r="K40" s="877"/>
      <c r="L40" s="868"/>
    </row>
    <row r="41" spans="1:12">
      <c r="A41" s="864"/>
      <c r="B41" s="876"/>
      <c r="C41" s="865"/>
      <c r="D41" s="865"/>
      <c r="E41" s="865"/>
      <c r="F41" s="865"/>
      <c r="G41" s="865"/>
      <c r="H41" s="865"/>
      <c r="I41" s="876"/>
      <c r="J41" s="865"/>
      <c r="K41" s="877"/>
      <c r="L41" s="868"/>
    </row>
    <row r="42" spans="1:12">
      <c r="A42" s="864"/>
      <c r="B42" s="876"/>
      <c r="C42" s="865"/>
      <c r="D42" s="865"/>
      <c r="E42" s="865"/>
      <c r="F42" s="865"/>
      <c r="G42" s="865"/>
      <c r="H42" s="865"/>
      <c r="I42" s="876"/>
      <c r="J42" s="865"/>
      <c r="K42" s="877"/>
      <c r="L42" s="868"/>
    </row>
    <row r="43" spans="1:12">
      <c r="A43" s="864"/>
      <c r="B43" s="876"/>
      <c r="C43" s="865"/>
      <c r="D43" s="865"/>
      <c r="E43" s="865"/>
      <c r="F43" s="865"/>
      <c r="G43" s="865"/>
      <c r="H43" s="865"/>
      <c r="I43" s="876"/>
      <c r="J43" s="865"/>
      <c r="K43" s="877"/>
      <c r="L43" s="868"/>
    </row>
    <row r="44" spans="1:12">
      <c r="A44" s="864"/>
      <c r="B44" s="876"/>
      <c r="C44" s="865"/>
      <c r="D44" s="865"/>
      <c r="E44" s="865"/>
      <c r="F44" s="865"/>
      <c r="G44" s="865"/>
      <c r="H44" s="865"/>
      <c r="I44" s="876"/>
      <c r="J44" s="865"/>
      <c r="K44" s="877"/>
      <c r="L44" s="868"/>
    </row>
    <row r="45" spans="1:12">
      <c r="A45" s="864"/>
      <c r="B45" s="876"/>
      <c r="C45" s="865"/>
      <c r="D45" s="865"/>
      <c r="E45" s="865"/>
      <c r="F45" s="865"/>
      <c r="G45" s="865"/>
      <c r="H45" s="865"/>
      <c r="I45" s="876"/>
      <c r="J45" s="865"/>
      <c r="K45" s="877"/>
      <c r="L45" s="868"/>
    </row>
    <row r="46" spans="1:12">
      <c r="A46" s="864"/>
      <c r="B46" s="876"/>
      <c r="C46" s="865"/>
      <c r="D46" s="865"/>
      <c r="E46" s="865"/>
      <c r="F46" s="865"/>
      <c r="G46" s="865"/>
      <c r="H46" s="865"/>
      <c r="I46" s="876"/>
      <c r="J46" s="865"/>
      <c r="K46" s="877"/>
      <c r="L46" s="868"/>
    </row>
    <row r="47" spans="1:12">
      <c r="A47" s="864"/>
      <c r="B47" s="876"/>
      <c r="C47" s="865"/>
      <c r="D47" s="865"/>
      <c r="E47" s="865"/>
      <c r="F47" s="865"/>
      <c r="G47" s="865"/>
      <c r="H47" s="865"/>
      <c r="I47" s="876"/>
      <c r="J47" s="865"/>
      <c r="K47" s="877"/>
      <c r="L47" s="868"/>
    </row>
    <row r="48" spans="1:12">
      <c r="A48" s="864"/>
      <c r="B48" s="876"/>
      <c r="C48" s="865"/>
      <c r="D48" s="865"/>
      <c r="E48" s="865"/>
      <c r="F48" s="865"/>
      <c r="G48" s="865"/>
      <c r="H48" s="865"/>
      <c r="I48" s="876"/>
      <c r="J48" s="865"/>
      <c r="K48" s="877"/>
      <c r="L48" s="868"/>
    </row>
    <row r="49" spans="1:12">
      <c r="A49" s="864"/>
      <c r="B49" s="876"/>
      <c r="C49" s="865"/>
      <c r="D49" s="865"/>
      <c r="E49" s="865"/>
      <c r="F49" s="865"/>
      <c r="G49" s="865"/>
      <c r="H49" s="865"/>
      <c r="I49" s="876"/>
      <c r="J49" s="865"/>
      <c r="K49" s="877"/>
      <c r="L49" s="868"/>
    </row>
    <row r="50" spans="1:12">
      <c r="A50" s="864"/>
      <c r="B50" s="876"/>
      <c r="C50" s="865"/>
      <c r="D50" s="865"/>
      <c r="E50" s="865"/>
      <c r="F50" s="865"/>
      <c r="G50" s="865"/>
      <c r="H50" s="865"/>
      <c r="I50" s="876"/>
      <c r="J50" s="865"/>
      <c r="K50" s="877"/>
      <c r="L50" s="868"/>
    </row>
    <row r="51" spans="1:12">
      <c r="A51" s="864"/>
      <c r="B51" s="876"/>
      <c r="C51" s="865"/>
      <c r="D51" s="865"/>
      <c r="E51" s="865"/>
      <c r="F51" s="865"/>
      <c r="G51" s="865"/>
      <c r="H51" s="865"/>
      <c r="I51" s="876"/>
      <c r="J51" s="865"/>
      <c r="K51" s="877"/>
      <c r="L51" s="868"/>
    </row>
    <row r="52" spans="1:12">
      <c r="A52" s="864"/>
      <c r="B52" s="876"/>
      <c r="C52" s="865"/>
      <c r="D52" s="865"/>
      <c r="E52" s="865"/>
      <c r="F52" s="865"/>
      <c r="G52" s="865"/>
      <c r="H52" s="865"/>
      <c r="I52" s="876"/>
      <c r="J52" s="865"/>
      <c r="K52" s="877"/>
      <c r="L52" s="868"/>
    </row>
    <row r="53" spans="1:12">
      <c r="A53" s="864"/>
      <c r="B53" s="876"/>
      <c r="C53" s="865"/>
      <c r="D53" s="865"/>
      <c r="E53" s="865"/>
      <c r="F53" s="865"/>
      <c r="G53" s="865"/>
      <c r="H53" s="865"/>
      <c r="I53" s="876"/>
      <c r="J53" s="865"/>
      <c r="K53" s="877"/>
      <c r="L53" s="868"/>
    </row>
    <row r="54" spans="1:12">
      <c r="A54" s="864"/>
      <c r="B54" s="876"/>
      <c r="C54" s="865"/>
      <c r="D54" s="865"/>
      <c r="E54" s="865"/>
      <c r="F54" s="865"/>
      <c r="G54" s="865"/>
      <c r="H54" s="865"/>
      <c r="I54" s="876"/>
      <c r="J54" s="865"/>
      <c r="K54" s="877"/>
      <c r="L54" s="868"/>
    </row>
    <row r="55" spans="1:12">
      <c r="A55" s="864"/>
      <c r="B55" s="876"/>
      <c r="C55" s="865"/>
      <c r="D55" s="865"/>
      <c r="E55" s="865"/>
      <c r="F55" s="865"/>
      <c r="G55" s="865"/>
      <c r="H55" s="865"/>
      <c r="I55" s="876"/>
      <c r="J55" s="865"/>
      <c r="K55" s="877"/>
      <c r="L55" s="868"/>
    </row>
    <row r="56" spans="1:12">
      <c r="A56" s="864"/>
      <c r="B56" s="876"/>
      <c r="C56" s="865"/>
      <c r="D56" s="865"/>
      <c r="E56" s="865"/>
      <c r="F56" s="865"/>
      <c r="G56" s="865"/>
      <c r="H56" s="865"/>
      <c r="I56" s="876"/>
      <c r="J56" s="865"/>
      <c r="K56" s="877"/>
      <c r="L56" s="868"/>
    </row>
    <row r="57" spans="1:12">
      <c r="A57" s="864"/>
      <c r="B57" s="876"/>
      <c r="C57" s="865"/>
      <c r="D57" s="865"/>
      <c r="E57" s="865"/>
      <c r="F57" s="865"/>
      <c r="G57" s="865"/>
      <c r="H57" s="865"/>
      <c r="I57" s="876"/>
      <c r="J57" s="865"/>
      <c r="K57" s="877"/>
      <c r="L57" s="868"/>
    </row>
    <row r="58" spans="1:12">
      <c r="A58" s="890"/>
      <c r="B58" s="876"/>
      <c r="C58" s="865"/>
      <c r="D58" s="865"/>
      <c r="E58" s="865"/>
      <c r="F58" s="865"/>
      <c r="G58" s="865"/>
      <c r="H58" s="865"/>
      <c r="I58" s="876"/>
      <c r="J58" s="865"/>
      <c r="K58" s="877"/>
      <c r="L58" s="868"/>
    </row>
    <row r="59" spans="1:12">
      <c r="A59" s="864"/>
      <c r="B59" s="871"/>
      <c r="C59" s="865"/>
      <c r="D59" s="865"/>
      <c r="E59" s="865"/>
      <c r="F59" s="865"/>
      <c r="G59" s="866"/>
      <c r="H59" s="865"/>
      <c r="I59" s="871"/>
      <c r="J59" s="865"/>
      <c r="K59" s="891"/>
      <c r="L59" s="872"/>
    </row>
    <row r="60" spans="1:12">
      <c r="A60" s="892"/>
      <c r="B60" s="893"/>
      <c r="C60" s="893"/>
      <c r="D60" s="893"/>
      <c r="E60" s="893"/>
      <c r="F60" s="893"/>
      <c r="G60" s="894"/>
      <c r="H60" s="893"/>
      <c r="I60" s="894"/>
      <c r="J60" s="893"/>
      <c r="K60" s="893"/>
      <c r="L60" s="895"/>
    </row>
    <row r="61" spans="1:12">
      <c r="A61" s="896"/>
      <c r="B61" s="870"/>
      <c r="C61" s="870"/>
      <c r="D61" s="870"/>
      <c r="E61" s="870"/>
      <c r="F61" s="870"/>
      <c r="G61" s="897" t="s">
        <v>17</v>
      </c>
      <c r="H61" s="870"/>
      <c r="I61" s="897"/>
      <c r="J61" s="870"/>
      <c r="K61" s="898" t="s">
        <v>1974</v>
      </c>
      <c r="L61" s="899"/>
    </row>
    <row r="62" spans="1:12">
      <c r="A62" s="890"/>
      <c r="B62" s="865"/>
      <c r="C62" s="865"/>
      <c r="D62" s="865"/>
      <c r="E62" s="865"/>
      <c r="F62" s="865"/>
      <c r="G62" s="865"/>
      <c r="H62" s="865"/>
      <c r="I62" s="865"/>
      <c r="J62" s="865"/>
      <c r="K62" s="865"/>
      <c r="L62" s="868"/>
    </row>
    <row r="63" spans="1:12" ht="14.7" thickBot="1">
      <c r="A63" s="900"/>
      <c r="B63" s="901" t="s">
        <v>1975</v>
      </c>
      <c r="C63" s="902"/>
      <c r="D63" s="902"/>
      <c r="E63" s="902"/>
      <c r="F63" s="903"/>
      <c r="G63" s="902"/>
      <c r="H63" s="904">
        <v>1.1000000000000001</v>
      </c>
      <c r="I63" s="902"/>
      <c r="J63" s="902"/>
      <c r="K63" s="902"/>
      <c r="L63" s="905"/>
    </row>
    <row r="64" spans="1:12">
      <c r="A64" s="860"/>
      <c r="B64" s="861"/>
      <c r="C64" s="861"/>
      <c r="D64" s="861"/>
      <c r="E64" s="861"/>
      <c r="F64" s="861"/>
      <c r="G64" s="861"/>
      <c r="H64" s="861"/>
      <c r="I64" s="861"/>
      <c r="J64" s="861"/>
      <c r="K64" s="862"/>
      <c r="L64" s="863"/>
    </row>
    <row r="65" spans="1:12">
      <c r="A65" s="864"/>
      <c r="B65" s="865"/>
      <c r="C65" s="865"/>
      <c r="D65" s="865"/>
      <c r="E65" s="865"/>
      <c r="F65" s="865"/>
      <c r="G65" s="865"/>
      <c r="H65" s="865"/>
      <c r="I65" s="865"/>
      <c r="J65" s="865"/>
      <c r="K65" s="867" t="s">
        <v>1964</v>
      </c>
      <c r="L65" s="868"/>
    </row>
    <row r="66" spans="1:12">
      <c r="A66" s="869"/>
      <c r="B66" s="870"/>
      <c r="C66" s="870"/>
      <c r="D66" s="870"/>
      <c r="E66" s="870"/>
      <c r="F66" s="870"/>
      <c r="G66" s="870"/>
      <c r="H66" s="870"/>
      <c r="I66" s="870"/>
      <c r="J66" s="870"/>
      <c r="K66" s="871"/>
      <c r="L66" s="872"/>
    </row>
    <row r="67" spans="1:12">
      <c r="A67" s="873"/>
      <c r="B67" s="874"/>
      <c r="C67" s="865"/>
      <c r="D67" s="865"/>
      <c r="E67" s="865"/>
      <c r="F67" s="865"/>
      <c r="G67" s="865"/>
      <c r="H67" s="865"/>
      <c r="I67" s="874"/>
      <c r="J67" s="865"/>
      <c r="K67" s="876"/>
      <c r="L67" s="895"/>
    </row>
    <row r="68" spans="1:12">
      <c r="A68" s="864"/>
      <c r="B68" s="906" t="s">
        <v>1966</v>
      </c>
      <c r="C68" s="865"/>
      <c r="D68" s="865"/>
      <c r="E68" s="865"/>
      <c r="F68" s="865"/>
      <c r="G68" s="865"/>
      <c r="H68" s="865"/>
      <c r="I68" s="876"/>
      <c r="J68" s="865"/>
      <c r="K68" s="876"/>
      <c r="L68" s="907"/>
    </row>
    <row r="69" spans="1:12">
      <c r="A69" s="873"/>
      <c r="B69" s="876"/>
      <c r="C69" s="865"/>
      <c r="D69" s="865"/>
      <c r="E69" s="865"/>
      <c r="F69" s="865"/>
      <c r="G69" s="865"/>
      <c r="H69" s="865"/>
      <c r="I69" s="876"/>
      <c r="J69" s="865"/>
      <c r="K69" s="876"/>
      <c r="L69" s="907"/>
    </row>
    <row r="70" spans="1:12">
      <c r="A70" s="864"/>
      <c r="B70" s="867" t="s">
        <v>1976</v>
      </c>
      <c r="C70" s="865"/>
      <c r="D70" s="865"/>
      <c r="E70" s="865"/>
      <c r="F70" s="865"/>
      <c r="G70" s="865"/>
      <c r="H70" s="865"/>
      <c r="I70" s="876"/>
      <c r="J70" s="865"/>
      <c r="K70" s="876"/>
      <c r="L70" s="907"/>
    </row>
    <row r="71" spans="1:12">
      <c r="A71" s="864"/>
      <c r="B71" s="867" t="s">
        <v>1977</v>
      </c>
      <c r="C71" s="865"/>
      <c r="D71" s="865"/>
      <c r="E71" s="865"/>
      <c r="F71" s="865"/>
      <c r="G71" s="865"/>
      <c r="H71" s="865"/>
      <c r="I71" s="876"/>
      <c r="J71" s="865"/>
      <c r="K71" s="876"/>
      <c r="L71" s="907"/>
    </row>
    <row r="72" spans="1:12">
      <c r="A72" s="890"/>
      <c r="B72" s="876"/>
      <c r="C72" s="865"/>
      <c r="D72" s="865"/>
      <c r="E72" s="865"/>
      <c r="F72" s="865"/>
      <c r="G72" s="865"/>
      <c r="H72" s="865"/>
      <c r="I72" s="876"/>
      <c r="J72" s="865"/>
      <c r="K72" s="876"/>
      <c r="L72" s="907"/>
    </row>
    <row r="73" spans="1:12">
      <c r="A73" s="890" t="s">
        <v>1978</v>
      </c>
      <c r="B73" s="908" t="s">
        <v>1979</v>
      </c>
      <c r="C73" s="865"/>
      <c r="D73" s="865"/>
      <c r="E73" s="865"/>
      <c r="F73" s="865"/>
      <c r="G73" s="865"/>
      <c r="H73" s="865"/>
      <c r="I73" s="876"/>
      <c r="J73" s="865"/>
      <c r="K73" s="876"/>
      <c r="L73" s="907"/>
    </row>
    <row r="74" spans="1:12">
      <c r="A74" s="890"/>
      <c r="B74" s="876"/>
      <c r="C74" s="865"/>
      <c r="D74" s="865"/>
      <c r="E74" s="865"/>
      <c r="F74" s="865"/>
      <c r="G74" s="865"/>
      <c r="H74" s="865"/>
      <c r="I74" s="876"/>
      <c r="J74" s="865"/>
      <c r="K74" s="876"/>
      <c r="L74" s="907"/>
    </row>
    <row r="75" spans="1:12">
      <c r="A75" s="864"/>
      <c r="B75" s="867" t="s">
        <v>1980</v>
      </c>
      <c r="C75" s="865"/>
      <c r="D75" s="865"/>
      <c r="E75" s="865"/>
      <c r="F75" s="865"/>
      <c r="G75" s="865"/>
      <c r="H75" s="865"/>
      <c r="I75" s="876"/>
      <c r="J75" s="865"/>
      <c r="K75" s="876"/>
      <c r="L75" s="907"/>
    </row>
    <row r="76" spans="1:12">
      <c r="A76" s="864"/>
      <c r="B76" s="867" t="s">
        <v>1981</v>
      </c>
      <c r="C76" s="865"/>
      <c r="D76" s="865"/>
      <c r="E76" s="865"/>
      <c r="F76" s="865"/>
      <c r="G76" s="865"/>
      <c r="H76" s="865"/>
      <c r="I76" s="876"/>
      <c r="J76" s="865"/>
      <c r="K76" s="876"/>
      <c r="L76" s="907"/>
    </row>
    <row r="77" spans="1:12">
      <c r="A77" s="890"/>
      <c r="B77" s="876"/>
      <c r="C77" s="865"/>
      <c r="D77" s="865"/>
      <c r="E77" s="865"/>
      <c r="F77" s="865"/>
      <c r="G77" s="865"/>
      <c r="H77" s="865"/>
      <c r="I77" s="876"/>
      <c r="J77" s="865"/>
      <c r="K77" s="876"/>
      <c r="L77" s="907"/>
    </row>
    <row r="78" spans="1:12">
      <c r="A78" s="864"/>
      <c r="B78" s="867" t="s">
        <v>1982</v>
      </c>
      <c r="C78" s="865"/>
      <c r="D78" s="865"/>
      <c r="E78" s="865"/>
      <c r="F78" s="865"/>
      <c r="G78" s="865"/>
      <c r="H78" s="865"/>
      <c r="I78" s="876"/>
      <c r="J78" s="865"/>
      <c r="K78" s="876"/>
      <c r="L78" s="907"/>
    </row>
    <row r="79" spans="1:12">
      <c r="A79" s="864"/>
      <c r="B79" s="867" t="s">
        <v>1983</v>
      </c>
      <c r="C79" s="865"/>
      <c r="D79" s="865"/>
      <c r="E79" s="865"/>
      <c r="F79" s="865"/>
      <c r="G79" s="865"/>
      <c r="H79" s="865"/>
      <c r="I79" s="876"/>
      <c r="J79" s="865"/>
      <c r="K79" s="876"/>
      <c r="L79" s="907"/>
    </row>
    <row r="80" spans="1:12">
      <c r="A80" s="864"/>
      <c r="B80" s="867" t="s">
        <v>1984</v>
      </c>
      <c r="C80" s="865"/>
      <c r="D80" s="865"/>
      <c r="E80" s="865"/>
      <c r="F80" s="865"/>
      <c r="G80" s="865"/>
      <c r="H80" s="865"/>
      <c r="I80" s="876"/>
      <c r="J80" s="865"/>
      <c r="K80" s="876"/>
      <c r="L80" s="907"/>
    </row>
    <row r="81" spans="1:12">
      <c r="A81" s="890"/>
      <c r="B81" s="876"/>
      <c r="C81" s="865"/>
      <c r="D81" s="865"/>
      <c r="E81" s="865"/>
      <c r="F81" s="865"/>
      <c r="G81" s="865"/>
      <c r="H81" s="865"/>
      <c r="I81" s="876"/>
      <c r="J81" s="865"/>
      <c r="K81" s="876"/>
      <c r="L81" s="907"/>
    </row>
    <row r="82" spans="1:12">
      <c r="A82" s="864"/>
      <c r="B82" s="867" t="s">
        <v>1985</v>
      </c>
      <c r="C82" s="865"/>
      <c r="D82" s="865"/>
      <c r="E82" s="865"/>
      <c r="F82" s="865"/>
      <c r="G82" s="865"/>
      <c r="H82" s="865"/>
      <c r="I82" s="876"/>
      <c r="J82" s="865"/>
      <c r="K82" s="876"/>
      <c r="L82" s="907"/>
    </row>
    <row r="83" spans="1:12">
      <c r="A83" s="864"/>
      <c r="B83" s="867" t="s">
        <v>1986</v>
      </c>
      <c r="C83" s="865"/>
      <c r="D83" s="865"/>
      <c r="E83" s="865"/>
      <c r="F83" s="865"/>
      <c r="G83" s="865"/>
      <c r="H83" s="865"/>
      <c r="I83" s="876"/>
      <c r="J83" s="865"/>
      <c r="K83" s="876"/>
      <c r="L83" s="907"/>
    </row>
    <row r="84" spans="1:12">
      <c r="A84" s="864"/>
      <c r="B84" s="867"/>
      <c r="C84" s="865"/>
      <c r="D84" s="865"/>
      <c r="E84" s="865"/>
      <c r="F84" s="865"/>
      <c r="G84" s="865"/>
      <c r="H84" s="865"/>
      <c r="I84" s="876"/>
      <c r="J84" s="865"/>
      <c r="K84" s="876"/>
      <c r="L84" s="907"/>
    </row>
    <row r="85" spans="1:12">
      <c r="A85" s="864"/>
      <c r="B85" s="867" t="s">
        <v>1987</v>
      </c>
      <c r="C85" s="865"/>
      <c r="D85" s="865"/>
      <c r="E85" s="865"/>
      <c r="F85" s="865"/>
      <c r="G85" s="865"/>
      <c r="H85" s="865"/>
      <c r="I85" s="876"/>
      <c r="J85" s="865"/>
      <c r="K85" s="876"/>
      <c r="L85" s="907"/>
    </row>
    <row r="86" spans="1:12">
      <c r="A86" s="864"/>
      <c r="B86" s="867" t="s">
        <v>1988</v>
      </c>
      <c r="C86" s="865"/>
      <c r="D86" s="865"/>
      <c r="E86" s="865"/>
      <c r="F86" s="865"/>
      <c r="G86" s="865"/>
      <c r="H86" s="865"/>
      <c r="I86" s="876"/>
      <c r="J86" s="865"/>
      <c r="K86" s="876"/>
      <c r="L86" s="907"/>
    </row>
    <row r="87" spans="1:12">
      <c r="A87" s="864"/>
      <c r="B87" s="867"/>
      <c r="C87" s="865"/>
      <c r="D87" s="865"/>
      <c r="E87" s="865"/>
      <c r="F87" s="865"/>
      <c r="G87" s="865"/>
      <c r="H87" s="865"/>
      <c r="I87" s="876"/>
      <c r="J87" s="865"/>
      <c r="K87" s="876"/>
      <c r="L87" s="907"/>
    </row>
    <row r="88" spans="1:12">
      <c r="A88" s="864"/>
      <c r="B88" s="867" t="s">
        <v>1989</v>
      </c>
      <c r="C88" s="865"/>
      <c r="D88" s="865"/>
      <c r="E88" s="865"/>
      <c r="F88" s="865"/>
      <c r="G88" s="865"/>
      <c r="H88" s="865"/>
      <c r="I88" s="876"/>
      <c r="J88" s="865"/>
      <c r="K88" s="876"/>
      <c r="L88" s="907"/>
    </row>
    <row r="89" spans="1:12">
      <c r="A89" s="890"/>
      <c r="B89" s="867" t="s">
        <v>1990</v>
      </c>
      <c r="C89" s="865"/>
      <c r="D89" s="865"/>
      <c r="E89" s="865"/>
      <c r="F89" s="865"/>
      <c r="G89" s="865"/>
      <c r="H89" s="865"/>
      <c r="I89" s="876"/>
      <c r="J89" s="865"/>
      <c r="K89" s="876"/>
      <c r="L89" s="907"/>
    </row>
    <row r="90" spans="1:12">
      <c r="A90" s="890"/>
      <c r="B90" s="867" t="s">
        <v>1992</v>
      </c>
      <c r="C90" s="865"/>
      <c r="D90" s="865"/>
      <c r="E90" s="865"/>
      <c r="F90" s="865"/>
      <c r="G90" s="865"/>
      <c r="H90" s="865"/>
      <c r="I90" s="876"/>
      <c r="J90" s="865"/>
      <c r="K90" s="876"/>
      <c r="L90" s="907"/>
    </row>
    <row r="91" spans="1:12">
      <c r="A91" s="890"/>
      <c r="B91" s="876"/>
      <c r="C91" s="865"/>
      <c r="D91" s="865"/>
      <c r="E91" s="865"/>
      <c r="F91" s="865"/>
      <c r="G91" s="865"/>
      <c r="H91" s="865"/>
      <c r="I91" s="876"/>
      <c r="J91" s="865"/>
      <c r="K91" s="876"/>
      <c r="L91" s="907"/>
    </row>
    <row r="92" spans="1:12">
      <c r="A92" s="939" t="s">
        <v>6</v>
      </c>
      <c r="B92" s="867" t="s">
        <v>1993</v>
      </c>
      <c r="C92" s="865"/>
      <c r="D92" s="865"/>
      <c r="E92" s="865"/>
      <c r="F92" s="865"/>
      <c r="G92" s="865"/>
      <c r="H92" s="865"/>
      <c r="I92" s="876"/>
      <c r="J92" s="865"/>
      <c r="K92" s="876"/>
      <c r="L92" s="907"/>
    </row>
    <row r="93" spans="1:12">
      <c r="A93" s="890"/>
      <c r="B93" s="876"/>
      <c r="C93" s="865"/>
      <c r="D93" s="865"/>
      <c r="E93" s="865"/>
      <c r="F93" s="865"/>
      <c r="G93" s="865"/>
      <c r="H93" s="865"/>
      <c r="I93" s="876"/>
      <c r="J93" s="865"/>
      <c r="K93" s="876"/>
      <c r="L93" s="907"/>
    </row>
    <row r="94" spans="1:12">
      <c r="A94" s="864"/>
      <c r="B94" s="867" t="s">
        <v>1994</v>
      </c>
      <c r="C94" s="865"/>
      <c r="D94" s="865"/>
      <c r="E94" s="865"/>
      <c r="F94" s="865"/>
      <c r="G94" s="865"/>
      <c r="H94" s="865"/>
      <c r="I94" s="876"/>
      <c r="J94" s="865"/>
      <c r="K94" s="876"/>
      <c r="L94" s="907"/>
    </row>
    <row r="95" spans="1:12">
      <c r="A95" s="864"/>
      <c r="B95" s="867" t="s">
        <v>1995</v>
      </c>
      <c r="C95" s="865"/>
      <c r="D95" s="865"/>
      <c r="E95" s="865"/>
      <c r="F95" s="865"/>
      <c r="G95" s="865"/>
      <c r="H95" s="865"/>
      <c r="I95" s="876"/>
      <c r="J95" s="865"/>
      <c r="K95" s="876"/>
      <c r="L95" s="907"/>
    </row>
    <row r="96" spans="1:12">
      <c r="A96" s="864"/>
      <c r="B96" s="867" t="s">
        <v>1996</v>
      </c>
      <c r="C96" s="865"/>
      <c r="D96" s="865"/>
      <c r="E96" s="865"/>
      <c r="F96" s="865"/>
      <c r="G96" s="865"/>
      <c r="H96" s="865"/>
      <c r="I96" s="876"/>
      <c r="J96" s="865"/>
      <c r="K96" s="876"/>
      <c r="L96" s="907"/>
    </row>
    <row r="97" spans="1:12">
      <c r="A97" s="864"/>
      <c r="B97" s="867" t="s">
        <v>1997</v>
      </c>
      <c r="C97" s="865"/>
      <c r="D97" s="865"/>
      <c r="E97" s="865"/>
      <c r="F97" s="865"/>
      <c r="G97" s="865"/>
      <c r="H97" s="865"/>
      <c r="I97" s="876"/>
      <c r="J97" s="865"/>
      <c r="K97" s="876"/>
      <c r="L97" s="907"/>
    </row>
    <row r="98" spans="1:12">
      <c r="A98" s="864"/>
      <c r="B98" s="867" t="s">
        <v>1998</v>
      </c>
      <c r="C98" s="865"/>
      <c r="D98" s="865"/>
      <c r="E98" s="865"/>
      <c r="F98" s="865"/>
      <c r="G98" s="865"/>
      <c r="H98" s="865"/>
      <c r="I98" s="876"/>
      <c r="J98" s="865"/>
      <c r="K98" s="876"/>
      <c r="L98" s="907"/>
    </row>
    <row r="99" spans="1:12">
      <c r="A99" s="890"/>
      <c r="B99" s="876"/>
      <c r="C99" s="865"/>
      <c r="D99" s="865"/>
      <c r="E99" s="865"/>
      <c r="F99" s="865"/>
      <c r="G99" s="865"/>
      <c r="H99" s="865"/>
      <c r="I99" s="876"/>
      <c r="J99" s="865"/>
      <c r="K99" s="876"/>
      <c r="L99" s="907"/>
    </row>
    <row r="100" spans="1:12">
      <c r="A100" s="864"/>
      <c r="B100" s="867" t="s">
        <v>1999</v>
      </c>
      <c r="C100" s="865"/>
      <c r="D100" s="865"/>
      <c r="E100" s="865"/>
      <c r="F100" s="865"/>
      <c r="G100" s="865"/>
      <c r="H100" s="865"/>
      <c r="I100" s="876"/>
      <c r="J100" s="865"/>
      <c r="K100" s="876"/>
      <c r="L100" s="907"/>
    </row>
    <row r="101" spans="1:12">
      <c r="A101" s="864"/>
      <c r="B101" s="867" t="s">
        <v>2000</v>
      </c>
      <c r="C101" s="865"/>
      <c r="D101" s="865"/>
      <c r="E101" s="865"/>
      <c r="F101" s="865"/>
      <c r="G101" s="865"/>
      <c r="H101" s="865"/>
      <c r="I101" s="876"/>
      <c r="J101" s="865"/>
      <c r="K101" s="876"/>
      <c r="L101" s="907"/>
    </row>
    <row r="102" spans="1:12">
      <c r="A102" s="864"/>
      <c r="B102" s="867" t="s">
        <v>2001</v>
      </c>
      <c r="C102" s="865"/>
      <c r="D102" s="865"/>
      <c r="E102" s="865"/>
      <c r="F102" s="865"/>
      <c r="G102" s="865"/>
      <c r="H102" s="865"/>
      <c r="I102" s="876"/>
      <c r="J102" s="865"/>
      <c r="K102" s="876"/>
      <c r="L102" s="907"/>
    </row>
    <row r="103" spans="1:12">
      <c r="A103" s="864"/>
      <c r="B103" s="867" t="s">
        <v>2002</v>
      </c>
      <c r="C103" s="865"/>
      <c r="D103" s="865"/>
      <c r="E103" s="865"/>
      <c r="F103" s="865"/>
      <c r="G103" s="865"/>
      <c r="H103" s="865"/>
      <c r="I103" s="876"/>
      <c r="J103" s="865"/>
      <c r="K103" s="876"/>
      <c r="L103" s="907"/>
    </row>
    <row r="104" spans="1:12">
      <c r="A104" s="890"/>
      <c r="B104" s="876"/>
      <c r="C104" s="865"/>
      <c r="D104" s="865"/>
      <c r="E104" s="865"/>
      <c r="F104" s="865"/>
      <c r="G104" s="865"/>
      <c r="H104" s="865"/>
      <c r="I104" s="876"/>
      <c r="J104" s="865"/>
      <c r="K104" s="876"/>
      <c r="L104" s="907"/>
    </row>
    <row r="105" spans="1:12">
      <c r="A105" s="890"/>
      <c r="B105" s="876"/>
      <c r="C105" s="865"/>
      <c r="D105" s="865"/>
      <c r="E105" s="865"/>
      <c r="F105" s="865"/>
      <c r="G105" s="865"/>
      <c r="H105" s="865"/>
      <c r="I105" s="876"/>
      <c r="J105" s="865"/>
      <c r="K105" s="876"/>
      <c r="L105" s="907"/>
    </row>
    <row r="106" spans="1:12">
      <c r="A106" s="890"/>
      <c r="B106" s="876"/>
      <c r="C106" s="865"/>
      <c r="D106" s="865"/>
      <c r="E106" s="865"/>
      <c r="F106" s="865"/>
      <c r="G106" s="865"/>
      <c r="H106" s="865"/>
      <c r="I106" s="876"/>
      <c r="J106" s="865"/>
      <c r="K106" s="876"/>
      <c r="L106" s="907"/>
    </row>
    <row r="107" spans="1:12">
      <c r="A107" s="890"/>
      <c r="B107" s="876"/>
      <c r="C107" s="865"/>
      <c r="D107" s="865"/>
      <c r="E107" s="865"/>
      <c r="F107" s="865"/>
      <c r="G107" s="865"/>
      <c r="H107" s="865"/>
      <c r="I107" s="876"/>
      <c r="J107" s="865"/>
      <c r="K107" s="876"/>
      <c r="L107" s="907"/>
    </row>
    <row r="108" spans="1:12">
      <c r="A108" s="890"/>
      <c r="B108" s="876"/>
      <c r="C108" s="865"/>
      <c r="D108" s="865"/>
      <c r="E108" s="865"/>
      <c r="F108" s="865"/>
      <c r="G108" s="865"/>
      <c r="H108" s="865"/>
      <c r="I108" s="876"/>
      <c r="J108" s="865"/>
      <c r="K108" s="876"/>
      <c r="L108" s="907"/>
    </row>
    <row r="109" spans="1:12">
      <c r="A109" s="890"/>
      <c r="B109" s="876"/>
      <c r="C109" s="865"/>
      <c r="D109" s="865"/>
      <c r="E109" s="865"/>
      <c r="F109" s="865"/>
      <c r="G109" s="865"/>
      <c r="H109" s="865"/>
      <c r="I109" s="876"/>
      <c r="J109" s="865"/>
      <c r="K109" s="876"/>
      <c r="L109" s="907"/>
    </row>
    <row r="110" spans="1:12">
      <c r="A110" s="890"/>
      <c r="B110" s="876"/>
      <c r="C110" s="865"/>
      <c r="D110" s="865"/>
      <c r="E110" s="865"/>
      <c r="F110" s="865"/>
      <c r="G110" s="865"/>
      <c r="H110" s="865"/>
      <c r="I110" s="876"/>
      <c r="J110" s="865"/>
      <c r="K110" s="876"/>
      <c r="L110" s="907"/>
    </row>
    <row r="111" spans="1:12">
      <c r="A111" s="890"/>
      <c r="B111" s="876"/>
      <c r="C111" s="865"/>
      <c r="D111" s="865"/>
      <c r="E111" s="865"/>
      <c r="F111" s="865"/>
      <c r="G111" s="865"/>
      <c r="H111" s="865"/>
      <c r="I111" s="876"/>
      <c r="J111" s="865"/>
      <c r="K111" s="876"/>
      <c r="L111" s="907"/>
    </row>
    <row r="112" spans="1:12">
      <c r="A112" s="890"/>
      <c r="B112" s="876"/>
      <c r="C112" s="865"/>
      <c r="D112" s="865"/>
      <c r="E112" s="865"/>
      <c r="F112" s="865"/>
      <c r="G112" s="865"/>
      <c r="H112" s="865"/>
      <c r="I112" s="876"/>
      <c r="J112" s="865"/>
      <c r="K112" s="876"/>
      <c r="L112" s="907"/>
    </row>
    <row r="113" spans="1:12">
      <c r="A113" s="890"/>
      <c r="B113" s="876"/>
      <c r="C113" s="865"/>
      <c r="D113" s="865"/>
      <c r="E113" s="865"/>
      <c r="F113" s="865"/>
      <c r="G113" s="865"/>
      <c r="H113" s="865"/>
      <c r="I113" s="876"/>
      <c r="J113" s="865"/>
      <c r="K113" s="876"/>
      <c r="L113" s="907"/>
    </row>
    <row r="114" spans="1:12">
      <c r="A114" s="890"/>
      <c r="B114" s="876"/>
      <c r="C114" s="865"/>
      <c r="D114" s="865"/>
      <c r="E114" s="865"/>
      <c r="F114" s="865"/>
      <c r="G114" s="865"/>
      <c r="H114" s="865"/>
      <c r="I114" s="876"/>
      <c r="J114" s="865"/>
      <c r="K114" s="876"/>
      <c r="L114" s="907"/>
    </row>
    <row r="115" spans="1:12">
      <c r="A115" s="890"/>
      <c r="B115" s="876"/>
      <c r="C115" s="865"/>
      <c r="D115" s="865"/>
      <c r="E115" s="865"/>
      <c r="F115" s="865"/>
      <c r="G115" s="865"/>
      <c r="H115" s="865"/>
      <c r="I115" s="876"/>
      <c r="J115" s="865"/>
      <c r="K115" s="876"/>
      <c r="L115" s="907"/>
    </row>
    <row r="116" spans="1:12">
      <c r="A116" s="890"/>
      <c r="B116" s="876"/>
      <c r="C116" s="865"/>
      <c r="D116" s="865"/>
      <c r="E116" s="865"/>
      <c r="F116" s="865"/>
      <c r="G116" s="865"/>
      <c r="H116" s="865"/>
      <c r="I116" s="876"/>
      <c r="J116" s="865"/>
      <c r="K116" s="876"/>
      <c r="L116" s="907"/>
    </row>
    <row r="117" spans="1:12">
      <c r="A117" s="890"/>
      <c r="B117" s="876"/>
      <c r="C117" s="865"/>
      <c r="D117" s="865"/>
      <c r="E117" s="865"/>
      <c r="F117" s="865"/>
      <c r="G117" s="865"/>
      <c r="H117" s="865"/>
      <c r="I117" s="876"/>
      <c r="J117" s="865"/>
      <c r="K117" s="876"/>
      <c r="L117" s="907"/>
    </row>
    <row r="118" spans="1:12">
      <c r="A118" s="890"/>
      <c r="B118" s="876"/>
      <c r="C118" s="865"/>
      <c r="D118" s="865"/>
      <c r="E118" s="865"/>
      <c r="F118" s="865"/>
      <c r="G118" s="865"/>
      <c r="H118" s="865"/>
      <c r="I118" s="876"/>
      <c r="J118" s="865"/>
      <c r="K118" s="876"/>
      <c r="L118" s="907"/>
    </row>
    <row r="119" spans="1:12">
      <c r="A119" s="890"/>
      <c r="B119" s="876"/>
      <c r="C119" s="865"/>
      <c r="D119" s="865"/>
      <c r="E119" s="865"/>
      <c r="F119" s="865"/>
      <c r="G119" s="865"/>
      <c r="H119" s="865"/>
      <c r="I119" s="876"/>
      <c r="J119" s="865"/>
      <c r="K119" s="876"/>
      <c r="L119" s="907"/>
    </row>
    <row r="120" spans="1:12">
      <c r="A120" s="890"/>
      <c r="B120" s="876"/>
      <c r="C120" s="865"/>
      <c r="D120" s="865"/>
      <c r="E120" s="865"/>
      <c r="F120" s="865"/>
      <c r="G120" s="865"/>
      <c r="H120" s="865"/>
      <c r="I120" s="876"/>
      <c r="J120" s="865"/>
      <c r="K120" s="876"/>
      <c r="L120" s="907"/>
    </row>
    <row r="121" spans="1:12">
      <c r="A121" s="890"/>
      <c r="B121" s="876"/>
      <c r="C121" s="865"/>
      <c r="D121" s="865"/>
      <c r="E121" s="865"/>
      <c r="F121" s="865"/>
      <c r="G121" s="865"/>
      <c r="H121" s="865"/>
      <c r="I121" s="876"/>
      <c r="J121" s="865"/>
      <c r="K121" s="876"/>
      <c r="L121" s="907"/>
    </row>
    <row r="122" spans="1:12">
      <c r="A122" s="890"/>
      <c r="B122" s="876"/>
      <c r="C122" s="865"/>
      <c r="D122" s="865"/>
      <c r="E122" s="865"/>
      <c r="F122" s="865"/>
      <c r="G122" s="865"/>
      <c r="H122" s="865"/>
      <c r="I122" s="876"/>
      <c r="J122" s="865"/>
      <c r="K122" s="876"/>
      <c r="L122" s="907"/>
    </row>
    <row r="123" spans="1:12">
      <c r="A123" s="890"/>
      <c r="B123" s="876"/>
      <c r="C123" s="865"/>
      <c r="D123" s="865"/>
      <c r="E123" s="865"/>
      <c r="F123" s="865"/>
      <c r="G123" s="865"/>
      <c r="H123" s="865"/>
      <c r="I123" s="876"/>
      <c r="J123" s="865"/>
      <c r="K123" s="876"/>
      <c r="L123" s="907"/>
    </row>
    <row r="124" spans="1:12">
      <c r="A124" s="890"/>
      <c r="B124" s="876"/>
      <c r="C124" s="865"/>
      <c r="D124" s="865"/>
      <c r="E124" s="865"/>
      <c r="F124" s="865"/>
      <c r="G124" s="865"/>
      <c r="H124" s="865"/>
      <c r="I124" s="876"/>
      <c r="J124" s="865"/>
      <c r="K124" s="876"/>
      <c r="L124" s="907"/>
    </row>
    <row r="125" spans="1:12">
      <c r="A125" s="890"/>
      <c r="B125" s="876"/>
      <c r="C125" s="865"/>
      <c r="D125" s="865"/>
      <c r="E125" s="865"/>
      <c r="F125" s="865"/>
      <c r="G125" s="865"/>
      <c r="H125" s="865"/>
      <c r="I125" s="876"/>
      <c r="J125" s="865"/>
      <c r="K125" s="876"/>
      <c r="L125" s="907"/>
    </row>
    <row r="126" spans="1:12">
      <c r="A126" s="864"/>
      <c r="B126" s="871"/>
      <c r="C126" s="865"/>
      <c r="D126" s="865"/>
      <c r="E126" s="865"/>
      <c r="F126" s="865"/>
      <c r="G126" s="866"/>
      <c r="H126" s="865"/>
      <c r="I126" s="871"/>
      <c r="J126" s="865"/>
      <c r="K126" s="871"/>
      <c r="L126" s="899"/>
    </row>
    <row r="127" spans="1:12">
      <c r="A127" s="892"/>
      <c r="B127" s="893"/>
      <c r="C127" s="893"/>
      <c r="D127" s="893"/>
      <c r="E127" s="893"/>
      <c r="F127" s="893"/>
      <c r="G127" s="894"/>
      <c r="H127" s="893"/>
      <c r="I127" s="894"/>
      <c r="J127" s="893"/>
      <c r="K127" s="893"/>
      <c r="L127" s="895"/>
    </row>
    <row r="128" spans="1:12">
      <c r="A128" s="896"/>
      <c r="B128" s="870"/>
      <c r="C128" s="870"/>
      <c r="D128" s="870"/>
      <c r="E128" s="870"/>
      <c r="F128" s="870"/>
      <c r="G128" s="897" t="s">
        <v>17</v>
      </c>
      <c r="H128" s="870"/>
      <c r="I128" s="897"/>
      <c r="J128" s="870"/>
      <c r="K128" s="898" t="s">
        <v>1974</v>
      </c>
      <c r="L128" s="899"/>
    </row>
    <row r="129" spans="1:12">
      <c r="A129" s="890"/>
      <c r="B129" s="865"/>
      <c r="C129" s="865"/>
      <c r="D129" s="865"/>
      <c r="E129" s="865"/>
      <c r="F129" s="865"/>
      <c r="G129" s="865"/>
      <c r="H129" s="865"/>
      <c r="I129" s="865"/>
      <c r="J129" s="865"/>
      <c r="K129" s="865"/>
      <c r="L129" s="868"/>
    </row>
    <row r="130" spans="1:12" ht="14.7" thickBot="1">
      <c r="A130" s="900"/>
      <c r="B130" s="901" t="s">
        <v>1975</v>
      </c>
      <c r="C130" s="902"/>
      <c r="D130" s="902"/>
      <c r="E130" s="902"/>
      <c r="F130" s="903"/>
      <c r="G130" s="902"/>
      <c r="H130" s="904">
        <f>H63+0.1</f>
        <v>1.2000000000000002</v>
      </c>
      <c r="I130" s="902"/>
      <c r="J130" s="902"/>
      <c r="K130" s="902"/>
      <c r="L130" s="905"/>
    </row>
    <row r="131" spans="1:12">
      <c r="A131" s="860"/>
      <c r="B131" s="861"/>
      <c r="C131" s="861"/>
      <c r="D131" s="861"/>
      <c r="E131" s="861"/>
      <c r="F131" s="861"/>
      <c r="G131" s="861"/>
      <c r="H131" s="861"/>
      <c r="I131" s="861"/>
      <c r="J131" s="861"/>
      <c r="K131" s="862"/>
      <c r="L131" s="863"/>
    </row>
    <row r="132" spans="1:12">
      <c r="A132" s="864"/>
      <c r="B132" s="865"/>
      <c r="C132" s="865"/>
      <c r="D132" s="865"/>
      <c r="E132" s="865"/>
      <c r="F132" s="865"/>
      <c r="G132" s="865"/>
      <c r="H132" s="865"/>
      <c r="I132" s="865"/>
      <c r="J132" s="865"/>
      <c r="K132" s="867" t="s">
        <v>1964</v>
      </c>
      <c r="L132" s="868"/>
    </row>
    <row r="133" spans="1:12">
      <c r="A133" s="869"/>
      <c r="B133" s="870"/>
      <c r="C133" s="870"/>
      <c r="D133" s="870"/>
      <c r="E133" s="870"/>
      <c r="F133" s="870"/>
      <c r="G133" s="870"/>
      <c r="H133" s="870"/>
      <c r="I133" s="870"/>
      <c r="J133" s="870"/>
      <c r="K133" s="871"/>
      <c r="L133" s="872"/>
    </row>
    <row r="134" spans="1:12">
      <c r="A134" s="873"/>
      <c r="B134" s="874"/>
      <c r="C134" s="893"/>
      <c r="D134" s="893"/>
      <c r="E134" s="893"/>
      <c r="F134" s="893"/>
      <c r="G134" s="893"/>
      <c r="H134" s="909"/>
      <c r="I134" s="874"/>
      <c r="J134" s="865"/>
      <c r="K134" s="875"/>
      <c r="L134" s="868"/>
    </row>
    <row r="135" spans="1:12">
      <c r="A135" s="864"/>
      <c r="B135" s="867" t="s">
        <v>2003</v>
      </c>
      <c r="C135" s="865"/>
      <c r="D135" s="865"/>
      <c r="E135" s="865"/>
      <c r="F135" s="865"/>
      <c r="G135" s="865"/>
      <c r="H135" s="910"/>
      <c r="I135" s="876"/>
      <c r="J135" s="865"/>
      <c r="K135" s="877"/>
      <c r="L135" s="868"/>
    </row>
    <row r="136" spans="1:12">
      <c r="A136" s="864"/>
      <c r="B136" s="867" t="s">
        <v>2004</v>
      </c>
      <c r="C136" s="865"/>
      <c r="D136" s="865"/>
      <c r="E136" s="865"/>
      <c r="F136" s="865"/>
      <c r="G136" s="865"/>
      <c r="H136" s="910"/>
      <c r="I136" s="876"/>
      <c r="J136" s="865"/>
      <c r="K136" s="877"/>
      <c r="L136" s="868"/>
    </row>
    <row r="137" spans="1:12">
      <c r="A137" s="864"/>
      <c r="B137" s="867" t="s">
        <v>2005</v>
      </c>
      <c r="C137" s="865"/>
      <c r="D137" s="865"/>
      <c r="E137" s="865"/>
      <c r="F137" s="865"/>
      <c r="G137" s="865"/>
      <c r="H137" s="910"/>
      <c r="I137" s="876"/>
      <c r="J137" s="865"/>
      <c r="K137" s="877"/>
      <c r="L137" s="868"/>
    </row>
    <row r="138" spans="1:12">
      <c r="A138" s="890"/>
      <c r="B138" s="876"/>
      <c r="C138" s="865"/>
      <c r="D138" s="865"/>
      <c r="E138" s="865"/>
      <c r="F138" s="865"/>
      <c r="G138" s="865"/>
      <c r="H138" s="910"/>
      <c r="I138" s="876"/>
      <c r="J138" s="865"/>
      <c r="K138" s="877"/>
      <c r="L138" s="868"/>
    </row>
    <row r="139" spans="1:12">
      <c r="A139" s="890" t="s">
        <v>2006</v>
      </c>
      <c r="B139" s="908" t="s">
        <v>2007</v>
      </c>
      <c r="C139" s="865"/>
      <c r="D139" s="865"/>
      <c r="E139" s="865"/>
      <c r="F139" s="865"/>
      <c r="G139" s="865"/>
      <c r="H139" s="910"/>
      <c r="I139" s="876"/>
      <c r="J139" s="865"/>
      <c r="K139" s="877"/>
      <c r="L139" s="868"/>
    </row>
    <row r="140" spans="1:12">
      <c r="A140" s="890"/>
      <c r="B140" s="908"/>
      <c r="C140" s="865"/>
      <c r="D140" s="865"/>
      <c r="E140" s="865"/>
      <c r="F140" s="865"/>
      <c r="G140" s="865"/>
      <c r="H140" s="910"/>
      <c r="I140" s="876"/>
      <c r="J140" s="865"/>
      <c r="K140" s="877"/>
      <c r="L140" s="868"/>
    </row>
    <row r="141" spans="1:12">
      <c r="A141" s="890" t="s">
        <v>1</v>
      </c>
      <c r="B141" s="979" t="s">
        <v>2334</v>
      </c>
      <c r="C141" s="980"/>
      <c r="D141" s="980"/>
      <c r="E141" s="980"/>
      <c r="F141" s="980"/>
      <c r="G141" s="980"/>
      <c r="H141" s="981"/>
      <c r="I141" s="876"/>
      <c r="J141" s="865"/>
      <c r="K141" s="877"/>
      <c r="L141" s="868"/>
    </row>
    <row r="142" spans="1:12">
      <c r="A142" s="864"/>
      <c r="B142" s="867" t="s">
        <v>2335</v>
      </c>
      <c r="C142" s="866"/>
      <c r="D142" s="866"/>
      <c r="E142" s="866"/>
      <c r="F142" s="866"/>
      <c r="G142" s="866"/>
      <c r="H142" s="911"/>
      <c r="I142" s="876"/>
      <c r="J142" s="865"/>
      <c r="K142" s="877"/>
      <c r="L142" s="868"/>
    </row>
    <row r="143" spans="1:12">
      <c r="A143" s="873"/>
      <c r="B143" s="876"/>
      <c r="C143" s="865"/>
      <c r="D143" s="865"/>
      <c r="E143" s="865"/>
      <c r="F143" s="865"/>
      <c r="G143" s="865"/>
      <c r="H143" s="910"/>
      <c r="I143" s="876"/>
      <c r="J143" s="865"/>
      <c r="K143" s="877"/>
      <c r="L143" s="868"/>
    </row>
    <row r="144" spans="1:12">
      <c r="A144" s="864"/>
      <c r="B144" s="985" t="s">
        <v>2306</v>
      </c>
      <c r="C144" s="986"/>
      <c r="D144" s="986"/>
      <c r="E144" s="986"/>
      <c r="F144" s="986"/>
      <c r="G144" s="986"/>
      <c r="H144" s="987"/>
      <c r="I144" s="876"/>
      <c r="J144" s="865"/>
      <c r="K144" s="877"/>
      <c r="L144" s="868"/>
    </row>
    <row r="145" spans="1:12">
      <c r="A145" s="864"/>
      <c r="B145" s="947"/>
      <c r="C145" s="945"/>
      <c r="D145" s="945"/>
      <c r="E145" s="945"/>
      <c r="F145" s="945"/>
      <c r="G145" s="945"/>
      <c r="H145" s="944"/>
      <c r="I145" s="876"/>
      <c r="J145" s="865"/>
      <c r="K145" s="877"/>
      <c r="L145" s="868"/>
    </row>
    <row r="146" spans="1:12">
      <c r="A146" s="864"/>
      <c r="B146" s="979" t="s">
        <v>2307</v>
      </c>
      <c r="C146" s="980"/>
      <c r="D146" s="980"/>
      <c r="E146" s="980"/>
      <c r="F146" s="980"/>
      <c r="G146" s="980"/>
      <c r="H146" s="981"/>
      <c r="I146" s="876"/>
      <c r="J146" s="865"/>
      <c r="K146" s="877"/>
      <c r="L146" s="868"/>
    </row>
    <row r="147" spans="1:12">
      <c r="A147" s="864"/>
      <c r="B147" s="979" t="s">
        <v>2308</v>
      </c>
      <c r="C147" s="980"/>
      <c r="D147" s="980"/>
      <c r="E147" s="980"/>
      <c r="F147" s="980"/>
      <c r="G147" s="980"/>
      <c r="H147" s="981"/>
      <c r="I147" s="876"/>
      <c r="J147" s="865"/>
      <c r="K147" s="877"/>
      <c r="L147" s="868"/>
    </row>
    <row r="148" spans="1:12">
      <c r="A148" s="864"/>
      <c r="B148" s="979" t="s">
        <v>2309</v>
      </c>
      <c r="C148" s="980"/>
      <c r="D148" s="980"/>
      <c r="E148" s="980"/>
      <c r="F148" s="980"/>
      <c r="G148" s="980"/>
      <c r="H148" s="981"/>
      <c r="I148" s="876"/>
      <c r="J148" s="865"/>
      <c r="K148" s="877"/>
      <c r="L148" s="868"/>
    </row>
    <row r="149" spans="1:12">
      <c r="A149" s="864"/>
      <c r="B149" s="979" t="s">
        <v>2310</v>
      </c>
      <c r="C149" s="980"/>
      <c r="D149" s="980"/>
      <c r="E149" s="980"/>
      <c r="F149" s="980"/>
      <c r="G149" s="980"/>
      <c r="H149" s="981"/>
      <c r="I149" s="876"/>
      <c r="J149" s="865"/>
      <c r="K149" s="877"/>
      <c r="L149" s="868"/>
    </row>
    <row r="150" spans="1:12">
      <c r="A150" s="864"/>
      <c r="B150" s="979" t="s">
        <v>2311</v>
      </c>
      <c r="C150" s="980"/>
      <c r="D150" s="980"/>
      <c r="E150" s="980"/>
      <c r="F150" s="980"/>
      <c r="G150" s="980"/>
      <c r="H150" s="981"/>
      <c r="I150" s="876"/>
      <c r="J150" s="865"/>
      <c r="K150" s="877"/>
      <c r="L150" s="868"/>
    </row>
    <row r="151" spans="1:12">
      <c r="A151" s="864"/>
      <c r="B151" s="979" t="s">
        <v>2312</v>
      </c>
      <c r="C151" s="980"/>
      <c r="D151" s="980"/>
      <c r="E151" s="980"/>
      <c r="F151" s="980"/>
      <c r="G151" s="980"/>
      <c r="H151" s="981"/>
      <c r="I151" s="876"/>
      <c r="J151" s="865"/>
      <c r="K151" s="877"/>
      <c r="L151" s="868"/>
    </row>
    <row r="152" spans="1:12">
      <c r="A152" s="864"/>
      <c r="B152" s="973" t="s">
        <v>2313</v>
      </c>
      <c r="C152" s="974"/>
      <c r="D152" s="974"/>
      <c r="E152" s="974"/>
      <c r="F152" s="974"/>
      <c r="G152" s="974"/>
      <c r="H152" s="975"/>
      <c r="I152" s="876"/>
      <c r="J152" s="865"/>
      <c r="K152" s="877"/>
      <c r="L152" s="868"/>
    </row>
    <row r="153" spans="1:12">
      <c r="A153" s="864"/>
      <c r="B153" s="979" t="s">
        <v>2314</v>
      </c>
      <c r="C153" s="980"/>
      <c r="D153" s="980"/>
      <c r="E153" s="980"/>
      <c r="F153" s="980"/>
      <c r="G153" s="980"/>
      <c r="H153" s="981"/>
      <c r="I153" s="876"/>
      <c r="J153" s="865"/>
      <c r="K153" s="877"/>
      <c r="L153" s="868"/>
    </row>
    <row r="154" spans="1:12">
      <c r="A154" s="864"/>
      <c r="B154" s="979" t="s">
        <v>2315</v>
      </c>
      <c r="C154" s="980"/>
      <c r="D154" s="980"/>
      <c r="E154" s="980"/>
      <c r="F154" s="980"/>
      <c r="G154" s="980"/>
      <c r="H154" s="981"/>
      <c r="I154" s="876"/>
      <c r="J154" s="865"/>
      <c r="K154" s="877"/>
      <c r="L154" s="868"/>
    </row>
    <row r="155" spans="1:12">
      <c r="A155" s="864"/>
      <c r="B155" s="979" t="s">
        <v>2316</v>
      </c>
      <c r="C155" s="980"/>
      <c r="D155" s="980"/>
      <c r="E155" s="980"/>
      <c r="F155" s="980"/>
      <c r="G155" s="980"/>
      <c r="H155" s="981"/>
      <c r="I155" s="876"/>
      <c r="J155" s="865"/>
      <c r="K155" s="877"/>
      <c r="L155" s="868"/>
    </row>
    <row r="156" spans="1:12">
      <c r="A156" s="864"/>
      <c r="B156" s="915" t="s">
        <v>2317</v>
      </c>
      <c r="C156" s="883"/>
      <c r="D156" s="883"/>
      <c r="E156" s="883"/>
      <c r="F156" s="883"/>
      <c r="G156" s="883"/>
      <c r="H156" s="940"/>
      <c r="I156" s="876"/>
      <c r="J156" s="865"/>
      <c r="K156" s="877"/>
      <c r="L156" s="868"/>
    </row>
    <row r="157" spans="1:12">
      <c r="A157" s="864"/>
      <c r="B157" s="915"/>
      <c r="C157" s="883"/>
      <c r="D157" s="883"/>
      <c r="E157" s="883"/>
      <c r="F157" s="883"/>
      <c r="G157" s="883"/>
      <c r="H157" s="940"/>
      <c r="I157" s="876"/>
      <c r="J157" s="865"/>
      <c r="K157" s="877"/>
      <c r="L157" s="868"/>
    </row>
    <row r="158" spans="1:12">
      <c r="A158" s="864"/>
      <c r="B158" s="973" t="s">
        <v>2318</v>
      </c>
      <c r="C158" s="974"/>
      <c r="D158" s="974"/>
      <c r="E158" s="974"/>
      <c r="F158" s="974"/>
      <c r="G158" s="974"/>
      <c r="H158" s="975"/>
      <c r="I158" s="876"/>
      <c r="J158" s="865"/>
      <c r="K158" s="877"/>
      <c r="L158" s="868"/>
    </row>
    <row r="159" spans="1:12">
      <c r="A159" s="946"/>
      <c r="B159" s="915"/>
      <c r="C159" s="883"/>
      <c r="D159" s="883"/>
      <c r="E159" s="883"/>
      <c r="F159" s="883"/>
      <c r="G159" s="883"/>
      <c r="H159" s="940"/>
      <c r="I159" s="876"/>
      <c r="J159" s="865"/>
      <c r="K159" s="877"/>
      <c r="L159" s="868"/>
    </row>
    <row r="160" spans="1:12">
      <c r="A160" s="864"/>
      <c r="B160" s="976" t="s">
        <v>2319</v>
      </c>
      <c r="C160" s="977"/>
      <c r="D160" s="977"/>
      <c r="E160" s="977"/>
      <c r="F160" s="977"/>
      <c r="G160" s="977"/>
      <c r="H160" s="978"/>
      <c r="I160" s="876"/>
      <c r="J160" s="865"/>
      <c r="K160" s="877"/>
      <c r="L160" s="868"/>
    </row>
    <row r="161" spans="1:12">
      <c r="A161" s="864"/>
      <c r="B161" s="941"/>
      <c r="C161" s="942"/>
      <c r="D161" s="942"/>
      <c r="E161" s="942"/>
      <c r="F161" s="942"/>
      <c r="G161" s="942"/>
      <c r="H161" s="943"/>
      <c r="I161" s="876"/>
      <c r="J161" s="865"/>
      <c r="K161" s="877"/>
      <c r="L161" s="868"/>
    </row>
    <row r="162" spans="1:12">
      <c r="A162" s="864"/>
      <c r="B162" s="973" t="s">
        <v>2307</v>
      </c>
      <c r="C162" s="974"/>
      <c r="D162" s="974"/>
      <c r="E162" s="974"/>
      <c r="F162" s="974"/>
      <c r="G162" s="974"/>
      <c r="H162" s="975"/>
      <c r="I162" s="876"/>
      <c r="J162" s="865"/>
      <c r="K162" s="877"/>
      <c r="L162" s="868"/>
    </row>
    <row r="163" spans="1:12">
      <c r="A163" s="864"/>
      <c r="B163" s="973" t="s">
        <v>2308</v>
      </c>
      <c r="C163" s="974"/>
      <c r="D163" s="974"/>
      <c r="E163" s="974"/>
      <c r="F163" s="974"/>
      <c r="G163" s="974"/>
      <c r="H163" s="975"/>
      <c r="I163" s="876"/>
      <c r="J163" s="865"/>
      <c r="K163" s="877"/>
      <c r="L163" s="868"/>
    </row>
    <row r="164" spans="1:12">
      <c r="A164" s="864"/>
      <c r="B164" s="973" t="s">
        <v>2309</v>
      </c>
      <c r="C164" s="974"/>
      <c r="D164" s="974"/>
      <c r="E164" s="974"/>
      <c r="F164" s="974"/>
      <c r="G164" s="974"/>
      <c r="H164" s="975"/>
      <c r="I164" s="876"/>
      <c r="J164" s="865"/>
      <c r="K164" s="877"/>
      <c r="L164" s="868"/>
    </row>
    <row r="165" spans="1:12">
      <c r="A165" s="864"/>
      <c r="B165" s="973" t="s">
        <v>2310</v>
      </c>
      <c r="C165" s="974"/>
      <c r="D165" s="974"/>
      <c r="E165" s="974"/>
      <c r="F165" s="974"/>
      <c r="G165" s="974"/>
      <c r="H165" s="975"/>
      <c r="I165" s="876"/>
      <c r="J165" s="865"/>
      <c r="K165" s="877"/>
      <c r="L165" s="868"/>
    </row>
    <row r="166" spans="1:12">
      <c r="A166" s="864"/>
      <c r="B166" s="973" t="s">
        <v>2311</v>
      </c>
      <c r="C166" s="974"/>
      <c r="D166" s="974"/>
      <c r="E166" s="974"/>
      <c r="F166" s="974"/>
      <c r="G166" s="974"/>
      <c r="H166" s="975"/>
      <c r="I166" s="876"/>
      <c r="J166" s="865"/>
      <c r="K166" s="877"/>
      <c r="L166" s="868"/>
    </row>
    <row r="167" spans="1:12">
      <c r="A167" s="864"/>
      <c r="B167" s="973" t="s">
        <v>2312</v>
      </c>
      <c r="C167" s="974"/>
      <c r="D167" s="974"/>
      <c r="E167" s="974"/>
      <c r="F167" s="974"/>
      <c r="G167" s="974"/>
      <c r="H167" s="975"/>
      <c r="I167" s="876"/>
      <c r="J167" s="865"/>
      <c r="K167" s="877"/>
      <c r="L167" s="868"/>
    </row>
    <row r="168" spans="1:12">
      <c r="A168" s="864"/>
      <c r="B168" s="973" t="s">
        <v>2320</v>
      </c>
      <c r="C168" s="974"/>
      <c r="D168" s="974"/>
      <c r="E168" s="974"/>
      <c r="F168" s="974"/>
      <c r="G168" s="974"/>
      <c r="H168" s="975"/>
      <c r="I168" s="876"/>
      <c r="J168" s="865"/>
      <c r="K168" s="877"/>
      <c r="L168" s="868"/>
    </row>
    <row r="169" spans="1:12">
      <c r="A169" s="864"/>
      <c r="B169" s="973" t="s">
        <v>2321</v>
      </c>
      <c r="C169" s="974"/>
      <c r="D169" s="974"/>
      <c r="E169" s="974"/>
      <c r="F169" s="974"/>
      <c r="G169" s="974"/>
      <c r="H169" s="975"/>
      <c r="I169" s="876"/>
      <c r="J169" s="865"/>
      <c r="K169" s="877"/>
      <c r="L169" s="868"/>
    </row>
    <row r="170" spans="1:12">
      <c r="A170" s="864"/>
      <c r="B170" s="973" t="s">
        <v>2322</v>
      </c>
      <c r="C170" s="974"/>
      <c r="D170" s="974"/>
      <c r="E170" s="974"/>
      <c r="F170" s="974"/>
      <c r="G170" s="974"/>
      <c r="H170" s="975"/>
      <c r="I170" s="876"/>
      <c r="J170" s="865"/>
      <c r="K170" s="877"/>
      <c r="L170" s="868"/>
    </row>
    <row r="171" spans="1:12">
      <c r="A171" s="864"/>
      <c r="B171" s="973" t="s">
        <v>2323</v>
      </c>
      <c r="C171" s="974"/>
      <c r="D171" s="974"/>
      <c r="E171" s="974"/>
      <c r="F171" s="974"/>
      <c r="G171" s="974"/>
      <c r="H171" s="975"/>
      <c r="I171" s="876"/>
      <c r="J171" s="865"/>
      <c r="K171" s="877"/>
      <c r="L171" s="868"/>
    </row>
    <row r="172" spans="1:12">
      <c r="A172" s="864"/>
      <c r="B172" s="979" t="s">
        <v>2317</v>
      </c>
      <c r="C172" s="980"/>
      <c r="D172" s="980"/>
      <c r="E172" s="980"/>
      <c r="F172" s="980"/>
      <c r="G172" s="980"/>
      <c r="H172" s="981"/>
      <c r="I172" s="876"/>
      <c r="J172" s="865"/>
      <c r="K172" s="877"/>
      <c r="L172" s="868"/>
    </row>
    <row r="173" spans="1:12">
      <c r="A173" s="864"/>
      <c r="B173" s="979" t="s">
        <v>2324</v>
      </c>
      <c r="C173" s="980"/>
      <c r="D173" s="980"/>
      <c r="E173" s="980"/>
      <c r="F173" s="980"/>
      <c r="G173" s="980"/>
      <c r="H173" s="981"/>
      <c r="I173" s="876"/>
      <c r="J173" s="865"/>
      <c r="K173" s="877"/>
      <c r="L173" s="868"/>
    </row>
    <row r="174" spans="1:12">
      <c r="A174" s="946"/>
      <c r="B174" s="979"/>
      <c r="C174" s="980"/>
      <c r="D174" s="980"/>
      <c r="E174" s="980"/>
      <c r="F174" s="980"/>
      <c r="G174" s="980"/>
      <c r="H174" s="981"/>
      <c r="I174" s="876"/>
      <c r="J174" s="865"/>
      <c r="K174" s="877"/>
      <c r="L174" s="868"/>
    </row>
    <row r="175" spans="1:12">
      <c r="A175" s="864"/>
      <c r="B175" s="976" t="s">
        <v>2325</v>
      </c>
      <c r="C175" s="977"/>
      <c r="D175" s="977"/>
      <c r="E175" s="977"/>
      <c r="F175" s="977"/>
      <c r="G175" s="977"/>
      <c r="H175" s="978"/>
      <c r="I175" s="876"/>
      <c r="J175" s="865"/>
      <c r="K175" s="877"/>
      <c r="L175" s="868"/>
    </row>
    <row r="176" spans="1:12">
      <c r="A176" s="864"/>
      <c r="B176" s="941"/>
      <c r="C176" s="942"/>
      <c r="D176" s="942"/>
      <c r="E176" s="942"/>
      <c r="F176" s="942"/>
      <c r="G176" s="942"/>
      <c r="H176" s="943"/>
      <c r="I176" s="876"/>
      <c r="J176" s="865"/>
      <c r="K176" s="877"/>
      <c r="L176" s="868"/>
    </row>
    <row r="177" spans="1:12">
      <c r="A177" s="864"/>
      <c r="B177" s="979" t="s">
        <v>2326</v>
      </c>
      <c r="C177" s="980"/>
      <c r="D177" s="980"/>
      <c r="E177" s="980"/>
      <c r="F177" s="980"/>
      <c r="G177" s="980"/>
      <c r="H177" s="981"/>
      <c r="I177" s="876"/>
      <c r="J177" s="865"/>
      <c r="K177" s="877"/>
      <c r="L177" s="868"/>
    </row>
    <row r="178" spans="1:12" ht="15.75" customHeight="1">
      <c r="A178" s="864"/>
      <c r="B178" s="979" t="s">
        <v>2327</v>
      </c>
      <c r="C178" s="980"/>
      <c r="D178" s="980"/>
      <c r="E178" s="980"/>
      <c r="F178" s="980"/>
      <c r="G178" s="980"/>
      <c r="H178" s="981"/>
      <c r="I178" s="876"/>
      <c r="J178" s="865"/>
      <c r="K178" s="877"/>
      <c r="L178" s="868"/>
    </row>
    <row r="179" spans="1:12">
      <c r="A179" s="864"/>
      <c r="B179" s="979" t="s">
        <v>2328</v>
      </c>
      <c r="C179" s="980"/>
      <c r="D179" s="980"/>
      <c r="E179" s="980"/>
      <c r="F179" s="980"/>
      <c r="G179" s="980"/>
      <c r="H179" s="981"/>
      <c r="I179" s="876"/>
      <c r="J179" s="865"/>
      <c r="K179" s="877"/>
      <c r="L179" s="868"/>
    </row>
    <row r="180" spans="1:12" ht="18.75" customHeight="1">
      <c r="A180" s="864"/>
      <c r="B180" s="979" t="s">
        <v>2329</v>
      </c>
      <c r="C180" s="980"/>
      <c r="D180" s="980"/>
      <c r="E180" s="980"/>
      <c r="F180" s="980"/>
      <c r="G180" s="980"/>
      <c r="H180" s="981"/>
      <c r="I180" s="876"/>
      <c r="J180" s="865"/>
      <c r="K180" s="877"/>
      <c r="L180" s="868"/>
    </row>
    <row r="181" spans="1:12">
      <c r="A181" s="864"/>
      <c r="B181" s="979" t="s">
        <v>2330</v>
      </c>
      <c r="C181" s="980"/>
      <c r="D181" s="980"/>
      <c r="E181" s="980"/>
      <c r="F181" s="980"/>
      <c r="G181" s="980"/>
      <c r="H181" s="981"/>
      <c r="I181" s="876"/>
      <c r="J181" s="865"/>
      <c r="K181" s="877"/>
      <c r="L181" s="868"/>
    </row>
    <row r="182" spans="1:12">
      <c r="A182" s="864"/>
      <c r="B182" s="979" t="s">
        <v>2331</v>
      </c>
      <c r="C182" s="980"/>
      <c r="D182" s="980"/>
      <c r="E182" s="980"/>
      <c r="F182" s="980"/>
      <c r="G182" s="980"/>
      <c r="H182" s="981"/>
      <c r="I182" s="876"/>
      <c r="J182" s="865"/>
      <c r="K182" s="877"/>
      <c r="L182" s="868"/>
    </row>
    <row r="183" spans="1:12">
      <c r="A183" s="864"/>
      <c r="B183" s="979" t="s">
        <v>2332</v>
      </c>
      <c r="C183" s="980"/>
      <c r="D183" s="980"/>
      <c r="E183" s="980"/>
      <c r="F183" s="980"/>
      <c r="G183" s="980"/>
      <c r="H183" s="981"/>
      <c r="I183" s="876"/>
      <c r="J183" s="865"/>
      <c r="K183" s="877"/>
      <c r="L183" s="868"/>
    </row>
    <row r="184" spans="1:12">
      <c r="A184" s="864"/>
      <c r="B184" s="979" t="s">
        <v>2333</v>
      </c>
      <c r="C184" s="980"/>
      <c r="D184" s="980"/>
      <c r="E184" s="980"/>
      <c r="F184" s="980"/>
      <c r="G184" s="980"/>
      <c r="H184" s="981"/>
      <c r="I184" s="876"/>
      <c r="J184" s="865"/>
      <c r="K184" s="877"/>
      <c r="L184" s="868"/>
    </row>
    <row r="185" spans="1:12" ht="14.7">
      <c r="A185" s="913"/>
      <c r="B185" s="876"/>
      <c r="C185" s="865"/>
      <c r="D185" s="865"/>
      <c r="E185" s="865"/>
      <c r="F185" s="865"/>
      <c r="G185" s="865"/>
      <c r="H185" s="910"/>
      <c r="I185" s="876"/>
      <c r="J185" s="865"/>
      <c r="K185" s="877"/>
      <c r="L185" s="868"/>
    </row>
    <row r="186" spans="1:12" ht="14.7">
      <c r="A186" s="913"/>
      <c r="B186" s="876"/>
      <c r="C186" s="865"/>
      <c r="D186" s="865"/>
      <c r="E186" s="865"/>
      <c r="F186" s="865"/>
      <c r="G186" s="865"/>
      <c r="H186" s="910"/>
      <c r="I186" s="876"/>
      <c r="J186" s="865"/>
      <c r="K186" s="877"/>
      <c r="L186" s="868"/>
    </row>
    <row r="187" spans="1:12" ht="14.7">
      <c r="A187" s="913"/>
      <c r="B187" s="876"/>
      <c r="C187" s="865"/>
      <c r="D187" s="865"/>
      <c r="E187" s="865"/>
      <c r="F187" s="865"/>
      <c r="G187" s="865"/>
      <c r="H187" s="910"/>
      <c r="I187" s="876"/>
      <c r="J187" s="865"/>
      <c r="K187" s="877"/>
      <c r="L187" s="868"/>
    </row>
    <row r="188" spans="1:12" ht="14.7">
      <c r="A188" s="913"/>
      <c r="B188" s="876"/>
      <c r="C188" s="865"/>
      <c r="D188" s="865"/>
      <c r="E188" s="865"/>
      <c r="F188" s="865"/>
      <c r="G188" s="865"/>
      <c r="H188" s="910"/>
      <c r="I188" s="876"/>
      <c r="J188" s="865"/>
      <c r="K188" s="877"/>
      <c r="L188" s="868"/>
    </row>
    <row r="189" spans="1:12" ht="14.7">
      <c r="A189" s="913"/>
      <c r="B189" s="876"/>
      <c r="C189" s="865"/>
      <c r="D189" s="865"/>
      <c r="E189" s="865"/>
      <c r="F189" s="865"/>
      <c r="G189" s="865"/>
      <c r="H189" s="910"/>
      <c r="I189" s="876"/>
      <c r="J189" s="865"/>
      <c r="K189" s="877"/>
      <c r="L189" s="868"/>
    </row>
    <row r="190" spans="1:12" ht="14.7">
      <c r="A190" s="913"/>
      <c r="B190" s="876"/>
      <c r="C190" s="865"/>
      <c r="D190" s="865"/>
      <c r="E190" s="865"/>
      <c r="F190" s="865"/>
      <c r="G190" s="865"/>
      <c r="H190" s="910"/>
      <c r="I190" s="876"/>
      <c r="J190" s="865"/>
      <c r="K190" s="877"/>
      <c r="L190" s="868"/>
    </row>
    <row r="191" spans="1:12">
      <c r="A191" s="890"/>
      <c r="B191" s="876"/>
      <c r="C191" s="865"/>
      <c r="D191" s="865"/>
      <c r="E191" s="865"/>
      <c r="F191" s="865"/>
      <c r="G191" s="865"/>
      <c r="H191" s="910"/>
      <c r="I191" s="876"/>
      <c r="J191" s="865"/>
      <c r="K191" s="877"/>
      <c r="L191" s="868"/>
    </row>
    <row r="192" spans="1:12">
      <c r="A192" s="864"/>
      <c r="B192" s="871"/>
      <c r="C192" s="870"/>
      <c r="D192" s="870"/>
      <c r="E192" s="870"/>
      <c r="F192" s="870"/>
      <c r="G192" s="897"/>
      <c r="H192" s="914"/>
      <c r="I192" s="871"/>
      <c r="J192" s="865"/>
      <c r="K192" s="891"/>
      <c r="L192" s="872"/>
    </row>
    <row r="193" spans="1:12">
      <c r="A193" s="892"/>
      <c r="B193" s="893"/>
      <c r="C193" s="893"/>
      <c r="D193" s="893"/>
      <c r="E193" s="893"/>
      <c r="F193" s="893"/>
      <c r="G193" s="894"/>
      <c r="H193" s="893"/>
      <c r="I193" s="894"/>
      <c r="J193" s="893"/>
      <c r="K193" s="893"/>
      <c r="L193" s="895"/>
    </row>
    <row r="194" spans="1:12">
      <c r="A194" s="896"/>
      <c r="B194" s="870"/>
      <c r="C194" s="870"/>
      <c r="D194" s="870"/>
      <c r="E194" s="870"/>
      <c r="F194" s="870"/>
      <c r="G194" s="897" t="s">
        <v>17</v>
      </c>
      <c r="H194" s="870"/>
      <c r="I194" s="897"/>
      <c r="J194" s="870"/>
      <c r="K194" s="898" t="s">
        <v>1974</v>
      </c>
      <c r="L194" s="899"/>
    </row>
    <row r="195" spans="1:12">
      <c r="A195" s="890"/>
      <c r="B195" s="865"/>
      <c r="C195" s="865"/>
      <c r="D195" s="865"/>
      <c r="E195" s="865"/>
      <c r="F195" s="865"/>
      <c r="G195" s="865"/>
      <c r="H195" s="865"/>
      <c r="I195" s="865"/>
      <c r="J195" s="865"/>
      <c r="K195" s="865"/>
      <c r="L195" s="868"/>
    </row>
    <row r="196" spans="1:12" ht="14.7" thickBot="1">
      <c r="A196" s="900"/>
      <c r="B196" s="901" t="s">
        <v>1975</v>
      </c>
      <c r="C196" s="902"/>
      <c r="D196" s="902"/>
      <c r="E196" s="902"/>
      <c r="F196" s="903"/>
      <c r="G196" s="902"/>
      <c r="H196" s="904">
        <f>H130+0.1</f>
        <v>1.3000000000000003</v>
      </c>
      <c r="I196" s="902"/>
      <c r="J196" s="902"/>
      <c r="K196" s="902"/>
      <c r="L196" s="905"/>
    </row>
    <row r="197" spans="1:12">
      <c r="A197" s="860"/>
      <c r="B197" s="861"/>
      <c r="C197" s="861"/>
      <c r="D197" s="861"/>
      <c r="E197" s="861"/>
      <c r="F197" s="861"/>
      <c r="G197" s="861"/>
      <c r="H197" s="861"/>
      <c r="I197" s="861"/>
      <c r="J197" s="861"/>
      <c r="K197" s="862"/>
      <c r="L197" s="863"/>
    </row>
    <row r="198" spans="1:12">
      <c r="A198" s="864"/>
      <c r="B198" s="865"/>
      <c r="C198" s="865"/>
      <c r="D198" s="865"/>
      <c r="E198" s="865"/>
      <c r="F198" s="865"/>
      <c r="G198" s="865"/>
      <c r="H198" s="865"/>
      <c r="I198" s="865"/>
      <c r="J198" s="865"/>
      <c r="K198" s="867" t="s">
        <v>1964</v>
      </c>
      <c r="L198" s="868"/>
    </row>
    <row r="199" spans="1:12">
      <c r="A199" s="869"/>
      <c r="B199" s="870"/>
      <c r="C199" s="870"/>
      <c r="D199" s="870"/>
      <c r="E199" s="870"/>
      <c r="F199" s="870"/>
      <c r="G199" s="870"/>
      <c r="H199" s="870"/>
      <c r="I199" s="870"/>
      <c r="J199" s="870"/>
      <c r="K199" s="871"/>
      <c r="L199" s="872"/>
    </row>
    <row r="200" spans="1:12">
      <c r="A200" s="873"/>
      <c r="B200" s="876"/>
      <c r="C200" s="893"/>
      <c r="D200" s="893"/>
      <c r="E200" s="893"/>
      <c r="F200" s="893"/>
      <c r="G200" s="893"/>
      <c r="H200" s="909"/>
      <c r="I200" s="874"/>
      <c r="J200" s="865"/>
      <c r="K200" s="875"/>
      <c r="L200" s="895"/>
    </row>
    <row r="201" spans="1:12">
      <c r="A201" s="864"/>
      <c r="B201" s="994" t="s">
        <v>2336</v>
      </c>
      <c r="C201" s="977"/>
      <c r="D201" s="977"/>
      <c r="E201" s="977"/>
      <c r="F201" s="977"/>
      <c r="G201" s="977"/>
      <c r="H201" s="978"/>
      <c r="I201" s="876"/>
      <c r="J201" s="865"/>
      <c r="K201" s="877"/>
      <c r="L201" s="907"/>
    </row>
    <row r="202" spans="1:12">
      <c r="A202" s="864"/>
      <c r="B202" s="948"/>
      <c r="C202" s="942"/>
      <c r="D202" s="942"/>
      <c r="E202" s="942"/>
      <c r="F202" s="942"/>
      <c r="G202" s="942"/>
      <c r="H202" s="943"/>
      <c r="I202" s="876"/>
      <c r="J202" s="865"/>
      <c r="K202" s="877"/>
      <c r="L202" s="907"/>
    </row>
    <row r="203" spans="1:12">
      <c r="A203" s="864"/>
      <c r="B203" s="979" t="s">
        <v>2008</v>
      </c>
      <c r="C203" s="980"/>
      <c r="D203" s="980"/>
      <c r="E203" s="980"/>
      <c r="F203" s="980"/>
      <c r="G203" s="980"/>
      <c r="H203" s="981"/>
      <c r="I203" s="876"/>
      <c r="J203" s="865"/>
      <c r="K203" s="877"/>
      <c r="L203" s="907"/>
    </row>
    <row r="204" spans="1:12">
      <c r="A204" s="864"/>
      <c r="B204" s="979" t="s">
        <v>2009</v>
      </c>
      <c r="C204" s="980"/>
      <c r="D204" s="980"/>
      <c r="E204" s="980"/>
      <c r="F204" s="980"/>
      <c r="G204" s="980"/>
      <c r="H204" s="981"/>
      <c r="I204" s="876"/>
      <c r="J204" s="865"/>
      <c r="K204" s="877"/>
      <c r="L204" s="907"/>
    </row>
    <row r="205" spans="1:12">
      <c r="A205" s="864"/>
      <c r="B205" s="979" t="s">
        <v>2010</v>
      </c>
      <c r="C205" s="980"/>
      <c r="D205" s="980"/>
      <c r="E205" s="980"/>
      <c r="F205" s="980"/>
      <c r="G205" s="980"/>
      <c r="H205" s="981"/>
      <c r="I205" s="876"/>
      <c r="J205" s="865"/>
      <c r="K205" s="877"/>
      <c r="L205" s="907"/>
    </row>
    <row r="206" spans="1:12">
      <c r="A206" s="864"/>
      <c r="B206" s="979" t="s">
        <v>2011</v>
      </c>
      <c r="C206" s="980"/>
      <c r="D206" s="980"/>
      <c r="E206" s="980"/>
      <c r="F206" s="980"/>
      <c r="G206" s="980"/>
      <c r="H206" s="981"/>
      <c r="I206" s="876"/>
      <c r="J206" s="865"/>
      <c r="K206" s="877"/>
      <c r="L206" s="907"/>
    </row>
    <row r="207" spans="1:12">
      <c r="A207" s="873"/>
      <c r="B207" s="876"/>
      <c r="C207" s="865"/>
      <c r="D207" s="865"/>
      <c r="E207" s="865"/>
      <c r="F207" s="865"/>
      <c r="G207" s="865"/>
      <c r="H207" s="910"/>
      <c r="I207" s="876"/>
      <c r="J207" s="865"/>
      <c r="K207" s="877"/>
      <c r="L207" s="907"/>
    </row>
    <row r="208" spans="1:12">
      <c r="A208" s="890" t="s">
        <v>2</v>
      </c>
      <c r="B208" s="908" t="s">
        <v>2012</v>
      </c>
      <c r="C208" s="865"/>
      <c r="D208" s="865"/>
      <c r="E208" s="865"/>
      <c r="F208" s="865"/>
      <c r="G208" s="865"/>
      <c r="H208" s="910"/>
      <c r="I208" s="876"/>
      <c r="J208" s="865"/>
      <c r="K208" s="877"/>
      <c r="L208" s="907"/>
    </row>
    <row r="209" spans="1:12">
      <c r="A209" s="864"/>
      <c r="B209" s="867" t="s">
        <v>2013</v>
      </c>
      <c r="C209" s="865"/>
      <c r="D209" s="865"/>
      <c r="E209" s="865"/>
      <c r="F209" s="865"/>
      <c r="G209" s="865"/>
      <c r="H209" s="910"/>
      <c r="I209" s="876"/>
      <c r="J209" s="865"/>
      <c r="K209" s="877"/>
      <c r="L209" s="907"/>
    </row>
    <row r="210" spans="1:12">
      <c r="A210" s="864"/>
      <c r="B210" s="867" t="s">
        <v>2014</v>
      </c>
      <c r="C210" s="865"/>
      <c r="D210" s="865"/>
      <c r="E210" s="865"/>
      <c r="F210" s="865"/>
      <c r="G210" s="865"/>
      <c r="H210" s="910"/>
      <c r="I210" s="876"/>
      <c r="J210" s="865"/>
      <c r="K210" s="877"/>
      <c r="L210" s="907"/>
    </row>
    <row r="211" spans="1:12">
      <c r="A211" s="864"/>
      <c r="B211" s="867" t="s">
        <v>2015</v>
      </c>
      <c r="C211" s="865"/>
      <c r="D211" s="865"/>
      <c r="E211" s="865"/>
      <c r="F211" s="865"/>
      <c r="G211" s="865"/>
      <c r="H211" s="910"/>
      <c r="I211" s="876"/>
      <c r="J211" s="865"/>
      <c r="K211" s="877"/>
      <c r="L211" s="907"/>
    </row>
    <row r="212" spans="1:12">
      <c r="A212" s="864"/>
      <c r="B212" s="867" t="s">
        <v>2016</v>
      </c>
      <c r="C212" s="865"/>
      <c r="D212" s="865"/>
      <c r="E212" s="865"/>
      <c r="F212" s="865"/>
      <c r="G212" s="865"/>
      <c r="H212" s="910"/>
      <c r="I212" s="876"/>
      <c r="J212" s="865"/>
      <c r="K212" s="877"/>
      <c r="L212" s="907"/>
    </row>
    <row r="213" spans="1:12">
      <c r="A213" s="873"/>
      <c r="B213" s="876"/>
      <c r="C213" s="865"/>
      <c r="D213" s="865"/>
      <c r="E213" s="865"/>
      <c r="F213" s="865"/>
      <c r="G213" s="865"/>
      <c r="H213" s="910"/>
      <c r="I213" s="876"/>
      <c r="J213" s="865"/>
      <c r="K213" s="877"/>
      <c r="L213" s="907"/>
    </row>
    <row r="214" spans="1:12">
      <c r="A214" s="890" t="s">
        <v>1991</v>
      </c>
      <c r="B214" s="908" t="s">
        <v>2017</v>
      </c>
      <c r="C214" s="865"/>
      <c r="D214" s="865"/>
      <c r="E214" s="865"/>
      <c r="F214" s="865"/>
      <c r="G214" s="865"/>
      <c r="H214" s="910"/>
      <c r="I214" s="876"/>
      <c r="J214" s="865"/>
      <c r="K214" s="877"/>
      <c r="L214" s="907"/>
    </row>
    <row r="215" spans="1:12">
      <c r="A215" s="864"/>
      <c r="B215" s="867" t="s">
        <v>2018</v>
      </c>
      <c r="C215" s="865"/>
      <c r="D215" s="865"/>
      <c r="E215" s="865"/>
      <c r="F215" s="865"/>
      <c r="G215" s="865"/>
      <c r="H215" s="910"/>
      <c r="I215" s="876"/>
      <c r="J215" s="865"/>
      <c r="K215" s="877"/>
      <c r="L215" s="907"/>
    </row>
    <row r="216" spans="1:12">
      <c r="A216" s="864"/>
      <c r="B216" s="867" t="s">
        <v>2019</v>
      </c>
      <c r="C216" s="865"/>
      <c r="D216" s="865"/>
      <c r="E216" s="865"/>
      <c r="F216" s="865"/>
      <c r="G216" s="865"/>
      <c r="H216" s="910"/>
      <c r="I216" s="876"/>
      <c r="J216" s="865"/>
      <c r="K216" s="877"/>
      <c r="L216" s="907"/>
    </row>
    <row r="217" spans="1:12">
      <c r="A217" s="864"/>
      <c r="B217" s="867" t="s">
        <v>2020</v>
      </c>
      <c r="C217" s="865"/>
      <c r="D217" s="865"/>
      <c r="E217" s="865"/>
      <c r="F217" s="865"/>
      <c r="G217" s="865"/>
      <c r="H217" s="910"/>
      <c r="I217" s="876"/>
      <c r="J217" s="865"/>
      <c r="K217" s="877"/>
      <c r="L217" s="907"/>
    </row>
    <row r="218" spans="1:12">
      <c r="A218" s="864"/>
      <c r="B218" s="867" t="s">
        <v>2021</v>
      </c>
      <c r="C218" s="865"/>
      <c r="D218" s="865"/>
      <c r="E218" s="865"/>
      <c r="F218" s="865"/>
      <c r="G218" s="865"/>
      <c r="H218" s="910"/>
      <c r="I218" s="876"/>
      <c r="J218" s="865"/>
      <c r="K218" s="877"/>
      <c r="L218" s="907"/>
    </row>
    <row r="219" spans="1:12">
      <c r="A219" s="864"/>
      <c r="B219" s="867" t="s">
        <v>2022</v>
      </c>
      <c r="C219" s="865"/>
      <c r="D219" s="865"/>
      <c r="E219" s="865"/>
      <c r="F219" s="865"/>
      <c r="G219" s="865"/>
      <c r="H219" s="910"/>
      <c r="I219" s="876"/>
      <c r="J219" s="865"/>
      <c r="K219" s="877"/>
      <c r="L219" s="907"/>
    </row>
    <row r="220" spans="1:12">
      <c r="A220" s="873"/>
      <c r="B220" s="876"/>
      <c r="C220" s="865"/>
      <c r="D220" s="865"/>
      <c r="E220" s="865"/>
      <c r="F220" s="865"/>
      <c r="G220" s="865"/>
      <c r="H220" s="910"/>
      <c r="I220" s="876"/>
      <c r="J220" s="865"/>
      <c r="K220" s="877"/>
      <c r="L220" s="907"/>
    </row>
    <row r="221" spans="1:12">
      <c r="A221" s="890" t="s">
        <v>7</v>
      </c>
      <c r="B221" s="906" t="s">
        <v>2023</v>
      </c>
      <c r="C221" s="865"/>
      <c r="D221" s="865"/>
      <c r="E221" s="865"/>
      <c r="F221" s="865"/>
      <c r="G221" s="865"/>
      <c r="H221" s="910"/>
      <c r="I221" s="876"/>
      <c r="J221" s="865"/>
      <c r="K221" s="877"/>
      <c r="L221" s="907"/>
    </row>
    <row r="222" spans="1:12">
      <c r="A222" s="890" t="s">
        <v>44</v>
      </c>
      <c r="B222" s="867" t="s">
        <v>2024</v>
      </c>
      <c r="C222" s="865"/>
      <c r="D222" s="865"/>
      <c r="E222" s="865"/>
      <c r="F222" s="865"/>
      <c r="G222" s="865"/>
      <c r="H222" s="910"/>
      <c r="I222" s="876"/>
      <c r="J222" s="865"/>
      <c r="K222" s="877"/>
      <c r="L222" s="907"/>
    </row>
    <row r="223" spans="1:12">
      <c r="A223" s="864"/>
      <c r="B223" s="867" t="s">
        <v>2025</v>
      </c>
      <c r="C223" s="865"/>
      <c r="D223" s="865"/>
      <c r="E223" s="865"/>
      <c r="F223" s="865"/>
      <c r="G223" s="865"/>
      <c r="H223" s="910"/>
      <c r="I223" s="876"/>
      <c r="J223" s="865"/>
      <c r="K223" s="877"/>
      <c r="L223" s="907"/>
    </row>
    <row r="224" spans="1:12">
      <c r="A224" s="864"/>
      <c r="B224" s="867" t="s">
        <v>2026</v>
      </c>
      <c r="C224" s="865"/>
      <c r="D224" s="865"/>
      <c r="E224" s="865"/>
      <c r="F224" s="865"/>
      <c r="G224" s="865"/>
      <c r="H224" s="910"/>
      <c r="I224" s="876"/>
      <c r="J224" s="865"/>
      <c r="K224" s="877"/>
      <c r="L224" s="907"/>
    </row>
    <row r="225" spans="1:12">
      <c r="A225" s="864"/>
      <c r="B225" s="867" t="s">
        <v>2027</v>
      </c>
      <c r="C225" s="865"/>
      <c r="D225" s="865"/>
      <c r="E225" s="865"/>
      <c r="F225" s="865"/>
      <c r="G225" s="865"/>
      <c r="H225" s="910"/>
      <c r="I225" s="876"/>
      <c r="J225" s="865"/>
      <c r="K225" s="877"/>
      <c r="L225" s="907"/>
    </row>
    <row r="226" spans="1:12">
      <c r="A226" s="864"/>
      <c r="B226" s="867" t="s">
        <v>2028</v>
      </c>
      <c r="C226" s="865"/>
      <c r="D226" s="865"/>
      <c r="E226" s="865"/>
      <c r="F226" s="865"/>
      <c r="G226" s="865"/>
      <c r="H226" s="910"/>
      <c r="I226" s="876"/>
      <c r="J226" s="865"/>
      <c r="K226" s="877"/>
      <c r="L226" s="907"/>
    </row>
    <row r="227" spans="1:12">
      <c r="A227" s="864"/>
      <c r="B227" s="867" t="s">
        <v>2029</v>
      </c>
      <c r="C227" s="865"/>
      <c r="D227" s="865"/>
      <c r="E227" s="865"/>
      <c r="F227" s="865"/>
      <c r="G227" s="865"/>
      <c r="H227" s="910"/>
      <c r="I227" s="876"/>
      <c r="J227" s="865"/>
      <c r="K227" s="877"/>
      <c r="L227" s="907"/>
    </row>
    <row r="228" spans="1:12">
      <c r="A228" s="890"/>
      <c r="B228" s="876"/>
      <c r="C228" s="865"/>
      <c r="D228" s="865"/>
      <c r="E228" s="865"/>
      <c r="F228" s="865"/>
      <c r="G228" s="865"/>
      <c r="H228" s="910"/>
      <c r="I228" s="876"/>
      <c r="J228" s="865"/>
      <c r="K228" s="877"/>
      <c r="L228" s="907"/>
    </row>
    <row r="229" spans="1:12">
      <c r="A229" s="864"/>
      <c r="B229" s="867" t="s">
        <v>2030</v>
      </c>
      <c r="C229" s="865"/>
      <c r="D229" s="865"/>
      <c r="E229" s="865"/>
      <c r="F229" s="865"/>
      <c r="G229" s="865"/>
      <c r="H229" s="910"/>
      <c r="I229" s="876"/>
      <c r="J229" s="865"/>
      <c r="K229" s="877"/>
      <c r="L229" s="907"/>
    </row>
    <row r="230" spans="1:12">
      <c r="A230" s="864"/>
      <c r="B230" s="867" t="s">
        <v>2031</v>
      </c>
      <c r="C230" s="865"/>
      <c r="D230" s="865"/>
      <c r="E230" s="865"/>
      <c r="F230" s="865"/>
      <c r="G230" s="865"/>
      <c r="H230" s="910"/>
      <c r="I230" s="876"/>
      <c r="J230" s="865"/>
      <c r="K230" s="877"/>
      <c r="L230" s="907"/>
    </row>
    <row r="231" spans="1:12">
      <c r="A231" s="864"/>
      <c r="B231" s="867" t="s">
        <v>2032</v>
      </c>
      <c r="C231" s="865"/>
      <c r="D231" s="865"/>
      <c r="E231" s="865"/>
      <c r="F231" s="865"/>
      <c r="G231" s="865"/>
      <c r="H231" s="910"/>
      <c r="I231" s="876"/>
      <c r="J231" s="865"/>
      <c r="K231" s="877"/>
      <c r="L231" s="907"/>
    </row>
    <row r="232" spans="1:12">
      <c r="A232" s="890"/>
      <c r="B232" s="876"/>
      <c r="C232" s="865"/>
      <c r="D232" s="865"/>
      <c r="E232" s="865"/>
      <c r="F232" s="865"/>
      <c r="G232" s="865"/>
      <c r="H232" s="910"/>
      <c r="I232" s="876"/>
      <c r="J232" s="865"/>
      <c r="K232" s="877"/>
      <c r="L232" s="907"/>
    </row>
    <row r="233" spans="1:12">
      <c r="A233" s="890" t="s">
        <v>2033</v>
      </c>
      <c r="B233" s="908" t="s">
        <v>2034</v>
      </c>
      <c r="C233" s="865"/>
      <c r="D233" s="865"/>
      <c r="E233" s="865"/>
      <c r="F233" s="865"/>
      <c r="G233" s="865"/>
      <c r="H233" s="910"/>
      <c r="I233" s="876"/>
      <c r="J233" s="865"/>
      <c r="K233" s="877"/>
      <c r="L233" s="907"/>
    </row>
    <row r="234" spans="1:12">
      <c r="A234" s="890"/>
      <c r="B234" s="876"/>
      <c r="C234" s="865"/>
      <c r="D234" s="865"/>
      <c r="E234" s="865"/>
      <c r="F234" s="865"/>
      <c r="G234" s="865"/>
      <c r="H234" s="910"/>
      <c r="I234" s="876"/>
      <c r="J234" s="865"/>
      <c r="K234" s="877"/>
      <c r="L234" s="907"/>
    </row>
    <row r="235" spans="1:12">
      <c r="A235" s="864"/>
      <c r="B235" s="867" t="s">
        <v>2035</v>
      </c>
      <c r="C235" s="865"/>
      <c r="D235" s="865"/>
      <c r="E235" s="865"/>
      <c r="F235" s="865"/>
      <c r="G235" s="865"/>
      <c r="H235" s="910"/>
      <c r="I235" s="876"/>
      <c r="J235" s="865"/>
      <c r="K235" s="877"/>
      <c r="L235" s="907"/>
    </row>
    <row r="236" spans="1:12">
      <c r="A236" s="864"/>
      <c r="B236" s="867" t="s">
        <v>2036</v>
      </c>
      <c r="C236" s="865"/>
      <c r="D236" s="865"/>
      <c r="E236" s="865"/>
      <c r="F236" s="865"/>
      <c r="G236" s="865"/>
      <c r="H236" s="910"/>
      <c r="I236" s="876"/>
      <c r="J236" s="865"/>
      <c r="K236" s="877"/>
      <c r="L236" s="907"/>
    </row>
    <row r="237" spans="1:12">
      <c r="A237" s="864"/>
      <c r="B237" s="915" t="s">
        <v>2037</v>
      </c>
      <c r="C237" s="865"/>
      <c r="D237" s="865"/>
      <c r="E237" s="865"/>
      <c r="F237" s="865"/>
      <c r="G237" s="865"/>
      <c r="H237" s="910"/>
      <c r="I237" s="876"/>
      <c r="J237" s="865"/>
      <c r="K237" s="877"/>
      <c r="L237" s="907"/>
    </row>
    <row r="238" spans="1:12">
      <c r="A238" s="864"/>
      <c r="B238" s="915" t="s">
        <v>2038</v>
      </c>
      <c r="C238" s="865"/>
      <c r="D238" s="865"/>
      <c r="E238" s="865"/>
      <c r="F238" s="865"/>
      <c r="G238" s="865"/>
      <c r="H238" s="910"/>
      <c r="I238" s="876"/>
      <c r="J238" s="865"/>
      <c r="K238" s="877"/>
      <c r="L238" s="907"/>
    </row>
    <row r="239" spans="1:12">
      <c r="A239" s="864"/>
      <c r="B239" s="915" t="s">
        <v>2039</v>
      </c>
      <c r="C239" s="865"/>
      <c r="D239" s="865"/>
      <c r="E239" s="865"/>
      <c r="F239" s="865"/>
      <c r="G239" s="865"/>
      <c r="H239" s="910"/>
      <c r="I239" s="876"/>
      <c r="J239" s="865"/>
      <c r="K239" s="877"/>
      <c r="L239" s="907"/>
    </row>
    <row r="240" spans="1:12">
      <c r="A240" s="864"/>
      <c r="B240" s="915" t="s">
        <v>2040</v>
      </c>
      <c r="C240" s="865"/>
      <c r="D240" s="865"/>
      <c r="E240" s="865"/>
      <c r="F240" s="865"/>
      <c r="G240" s="865"/>
      <c r="H240" s="910"/>
      <c r="I240" s="876"/>
      <c r="J240" s="865"/>
      <c r="K240" s="877"/>
      <c r="L240" s="907"/>
    </row>
    <row r="241" spans="1:12">
      <c r="A241" s="864"/>
      <c r="B241" s="915" t="s">
        <v>2041</v>
      </c>
      <c r="C241" s="865"/>
      <c r="D241" s="865"/>
      <c r="E241" s="865"/>
      <c r="F241" s="865"/>
      <c r="G241" s="865"/>
      <c r="H241" s="910"/>
      <c r="I241" s="876"/>
      <c r="J241" s="865"/>
      <c r="K241" s="877"/>
      <c r="L241" s="907"/>
    </row>
    <row r="242" spans="1:12">
      <c r="A242" s="864"/>
      <c r="B242" s="915" t="s">
        <v>2042</v>
      </c>
      <c r="C242" s="865"/>
      <c r="D242" s="865"/>
      <c r="E242" s="865"/>
      <c r="F242" s="865"/>
      <c r="G242" s="865"/>
      <c r="H242" s="910"/>
      <c r="I242" s="876"/>
      <c r="J242" s="865"/>
      <c r="K242" s="877"/>
      <c r="L242" s="907"/>
    </row>
    <row r="243" spans="1:12">
      <c r="A243" s="864"/>
      <c r="B243" s="915"/>
      <c r="C243" s="865"/>
      <c r="D243" s="865"/>
      <c r="E243" s="865"/>
      <c r="F243" s="865"/>
      <c r="G243" s="865"/>
      <c r="H243" s="910"/>
      <c r="I243" s="876"/>
      <c r="J243" s="865"/>
      <c r="K243" s="877"/>
      <c r="L243" s="907"/>
    </row>
    <row r="244" spans="1:12">
      <c r="A244" s="864"/>
      <c r="B244" s="915"/>
      <c r="C244" s="865"/>
      <c r="D244" s="865"/>
      <c r="E244" s="865"/>
      <c r="F244" s="865"/>
      <c r="G244" s="865"/>
      <c r="H244" s="910"/>
      <c r="I244" s="876"/>
      <c r="J244" s="865"/>
      <c r="K244" s="877"/>
      <c r="L244" s="907"/>
    </row>
    <row r="245" spans="1:12">
      <c r="A245" s="864"/>
      <c r="B245" s="915"/>
      <c r="C245" s="865"/>
      <c r="D245" s="865"/>
      <c r="E245" s="865"/>
      <c r="F245" s="865"/>
      <c r="G245" s="865"/>
      <c r="H245" s="910"/>
      <c r="I245" s="876"/>
      <c r="J245" s="865"/>
      <c r="K245" s="877"/>
      <c r="L245" s="907"/>
    </row>
    <row r="246" spans="1:12">
      <c r="A246" s="864"/>
      <c r="B246" s="915"/>
      <c r="C246" s="865"/>
      <c r="D246" s="865"/>
      <c r="E246" s="865"/>
      <c r="F246" s="865"/>
      <c r="G246" s="865"/>
      <c r="H246" s="910"/>
      <c r="I246" s="876"/>
      <c r="J246" s="865"/>
      <c r="K246" s="877"/>
      <c r="L246" s="907"/>
    </row>
    <row r="247" spans="1:12">
      <c r="A247" s="864"/>
      <c r="B247" s="915"/>
      <c r="C247" s="865"/>
      <c r="D247" s="865"/>
      <c r="E247" s="865"/>
      <c r="F247" s="865"/>
      <c r="G247" s="865"/>
      <c r="H247" s="910"/>
      <c r="I247" s="876"/>
      <c r="J247" s="865"/>
      <c r="K247" s="877"/>
      <c r="L247" s="907"/>
    </row>
    <row r="248" spans="1:12">
      <c r="A248" s="864"/>
      <c r="B248" s="915"/>
      <c r="C248" s="865"/>
      <c r="D248" s="865"/>
      <c r="E248" s="865"/>
      <c r="F248" s="865"/>
      <c r="G248" s="865"/>
      <c r="H248" s="910"/>
      <c r="I248" s="876"/>
      <c r="J248" s="865"/>
      <c r="K248" s="877"/>
      <c r="L248" s="907"/>
    </row>
    <row r="249" spans="1:12">
      <c r="A249" s="864"/>
      <c r="B249" s="915"/>
      <c r="C249" s="865"/>
      <c r="D249" s="865"/>
      <c r="E249" s="865"/>
      <c r="F249" s="865"/>
      <c r="G249" s="865"/>
      <c r="H249" s="910"/>
      <c r="I249" s="876"/>
      <c r="J249" s="865"/>
      <c r="K249" s="877"/>
      <c r="L249" s="907"/>
    </row>
    <row r="250" spans="1:12">
      <c r="A250" s="864"/>
      <c r="B250" s="915"/>
      <c r="C250" s="865"/>
      <c r="D250" s="865"/>
      <c r="E250" s="865"/>
      <c r="F250" s="865"/>
      <c r="G250" s="865"/>
      <c r="H250" s="910"/>
      <c r="I250" s="876"/>
      <c r="J250" s="865"/>
      <c r="K250" s="877"/>
      <c r="L250" s="907"/>
    </row>
    <row r="251" spans="1:12">
      <c r="A251" s="864"/>
      <c r="B251" s="915"/>
      <c r="C251" s="865"/>
      <c r="D251" s="865"/>
      <c r="E251" s="865"/>
      <c r="F251" s="865"/>
      <c r="G251" s="865"/>
      <c r="H251" s="910"/>
      <c r="I251" s="876"/>
      <c r="J251" s="865"/>
      <c r="K251" s="877"/>
      <c r="L251" s="907"/>
    </row>
    <row r="252" spans="1:12">
      <c r="A252" s="864"/>
      <c r="B252" s="915"/>
      <c r="C252" s="865"/>
      <c r="D252" s="865"/>
      <c r="E252" s="865"/>
      <c r="F252" s="865"/>
      <c r="G252" s="865"/>
      <c r="H252" s="910"/>
      <c r="I252" s="876"/>
      <c r="J252" s="865"/>
      <c r="K252" s="877"/>
      <c r="L252" s="907"/>
    </row>
    <row r="253" spans="1:12">
      <c r="A253" s="864"/>
      <c r="B253" s="915"/>
      <c r="C253" s="865"/>
      <c r="D253" s="865"/>
      <c r="E253" s="865"/>
      <c r="F253" s="865"/>
      <c r="G253" s="865"/>
      <c r="H253" s="910"/>
      <c r="I253" s="876"/>
      <c r="J253" s="865"/>
      <c r="K253" s="877"/>
      <c r="L253" s="907"/>
    </row>
    <row r="254" spans="1:12">
      <c r="A254" s="864"/>
      <c r="B254" s="915"/>
      <c r="C254" s="865"/>
      <c r="D254" s="865"/>
      <c r="E254" s="865"/>
      <c r="F254" s="865"/>
      <c r="G254" s="865"/>
      <c r="H254" s="910"/>
      <c r="I254" s="876"/>
      <c r="J254" s="865"/>
      <c r="K254" s="877"/>
      <c r="L254" s="907"/>
    </row>
    <row r="255" spans="1:12">
      <c r="A255" s="864"/>
      <c r="B255" s="915"/>
      <c r="C255" s="865"/>
      <c r="D255" s="865"/>
      <c r="E255" s="865"/>
      <c r="F255" s="865"/>
      <c r="G255" s="865"/>
      <c r="H255" s="910"/>
      <c r="I255" s="876"/>
      <c r="J255" s="865"/>
      <c r="K255" s="877"/>
      <c r="L255" s="907"/>
    </row>
    <row r="256" spans="1:12">
      <c r="A256" s="864"/>
      <c r="B256" s="915"/>
      <c r="C256" s="865"/>
      <c r="D256" s="865"/>
      <c r="E256" s="865"/>
      <c r="F256" s="865"/>
      <c r="G256" s="865"/>
      <c r="H256" s="910"/>
      <c r="I256" s="876"/>
      <c r="J256" s="865"/>
      <c r="K256" s="877"/>
      <c r="L256" s="907"/>
    </row>
    <row r="257" spans="1:12">
      <c r="A257" s="864"/>
      <c r="B257" s="915"/>
      <c r="C257" s="865"/>
      <c r="D257" s="865"/>
      <c r="E257" s="865"/>
      <c r="F257" s="865"/>
      <c r="G257" s="865"/>
      <c r="H257" s="910"/>
      <c r="I257" s="876"/>
      <c r="J257" s="865"/>
      <c r="K257" s="877"/>
      <c r="L257" s="907"/>
    </row>
    <row r="258" spans="1:12">
      <c r="A258" s="864"/>
      <c r="B258" s="915"/>
      <c r="C258" s="865"/>
      <c r="D258" s="865"/>
      <c r="E258" s="865"/>
      <c r="F258" s="865"/>
      <c r="G258" s="865"/>
      <c r="H258" s="910"/>
      <c r="I258" s="876"/>
      <c r="J258" s="865"/>
      <c r="K258" s="877"/>
      <c r="L258" s="907"/>
    </row>
    <row r="259" spans="1:12">
      <c r="A259" s="890"/>
      <c r="B259" s="871"/>
      <c r="C259" s="870"/>
      <c r="D259" s="870"/>
      <c r="E259" s="870"/>
      <c r="F259" s="870"/>
      <c r="G259" s="870"/>
      <c r="H259" s="914"/>
      <c r="I259" s="871"/>
      <c r="J259" s="865"/>
      <c r="K259" s="891"/>
      <c r="L259" s="899"/>
    </row>
    <row r="260" spans="1:12">
      <c r="A260" s="892"/>
      <c r="B260" s="893"/>
      <c r="C260" s="893"/>
      <c r="D260" s="893"/>
      <c r="E260" s="893"/>
      <c r="F260" s="893"/>
      <c r="G260" s="894"/>
      <c r="H260" s="893"/>
      <c r="I260" s="894"/>
      <c r="J260" s="893"/>
      <c r="K260" s="893"/>
      <c r="L260" s="895"/>
    </row>
    <row r="261" spans="1:12">
      <c r="A261" s="896"/>
      <c r="B261" s="870"/>
      <c r="C261" s="870"/>
      <c r="D261" s="870"/>
      <c r="E261" s="870"/>
      <c r="F261" s="870"/>
      <c r="G261" s="897" t="s">
        <v>17</v>
      </c>
      <c r="H261" s="870"/>
      <c r="I261" s="897"/>
      <c r="J261" s="870"/>
      <c r="K261" s="898" t="s">
        <v>1974</v>
      </c>
      <c r="L261" s="899"/>
    </row>
    <row r="262" spans="1:12">
      <c r="A262" s="890"/>
      <c r="B262" s="865"/>
      <c r="C262" s="865"/>
      <c r="D262" s="865"/>
      <c r="E262" s="865"/>
      <c r="F262" s="865"/>
      <c r="G262" s="865"/>
      <c r="H262" s="865"/>
      <c r="I262" s="865"/>
      <c r="J262" s="865"/>
      <c r="K262" s="865"/>
      <c r="L262" s="868"/>
    </row>
    <row r="263" spans="1:12" ht="14.7" thickBot="1">
      <c r="A263" s="900"/>
      <c r="B263" s="901" t="s">
        <v>1975</v>
      </c>
      <c r="C263" s="902"/>
      <c r="D263" s="902"/>
      <c r="E263" s="902"/>
      <c r="F263" s="903"/>
      <c r="G263" s="902"/>
      <c r="H263" s="904">
        <f>H196+0.1</f>
        <v>1.4000000000000004</v>
      </c>
      <c r="I263" s="902"/>
      <c r="J263" s="902"/>
      <c r="K263" s="902"/>
      <c r="L263" s="905"/>
    </row>
    <row r="264" spans="1:12">
      <c r="A264" s="860"/>
      <c r="B264" s="861"/>
      <c r="C264" s="861"/>
      <c r="D264" s="861"/>
      <c r="E264" s="861"/>
      <c r="F264" s="861"/>
      <c r="G264" s="861"/>
      <c r="H264" s="861"/>
      <c r="I264" s="861"/>
      <c r="J264" s="861"/>
      <c r="K264" s="862"/>
      <c r="L264" s="863"/>
    </row>
    <row r="265" spans="1:12">
      <c r="A265" s="864"/>
      <c r="B265" s="865"/>
      <c r="C265" s="865"/>
      <c r="D265" s="865"/>
      <c r="E265" s="865"/>
      <c r="F265" s="865"/>
      <c r="G265" s="865"/>
      <c r="H265" s="865"/>
      <c r="I265" s="865"/>
      <c r="J265" s="865"/>
      <c r="K265" s="867" t="s">
        <v>1964</v>
      </c>
      <c r="L265" s="868"/>
    </row>
    <row r="266" spans="1:12">
      <c r="A266" s="869"/>
      <c r="B266" s="870"/>
      <c r="C266" s="870"/>
      <c r="D266" s="870"/>
      <c r="E266" s="870"/>
      <c r="F266" s="870"/>
      <c r="G266" s="870"/>
      <c r="H266" s="870"/>
      <c r="I266" s="870"/>
      <c r="J266" s="870"/>
      <c r="K266" s="871"/>
      <c r="L266" s="872"/>
    </row>
    <row r="267" spans="1:12">
      <c r="A267" s="873"/>
      <c r="B267" s="874"/>
      <c r="C267" s="893"/>
      <c r="D267" s="893"/>
      <c r="E267" s="893"/>
      <c r="F267" s="893"/>
      <c r="G267" s="893"/>
      <c r="H267" s="909"/>
      <c r="I267" s="893"/>
      <c r="J267" s="865"/>
      <c r="K267" s="875"/>
      <c r="L267" s="916"/>
    </row>
    <row r="268" spans="1:12">
      <c r="A268" s="864"/>
      <c r="B268" s="908" t="s">
        <v>2043</v>
      </c>
      <c r="C268" s="865"/>
      <c r="D268" s="865"/>
      <c r="E268" s="865"/>
      <c r="F268" s="865"/>
      <c r="G268" s="865"/>
      <c r="H268" s="910"/>
      <c r="I268" s="865"/>
      <c r="J268" s="865"/>
      <c r="K268" s="877"/>
      <c r="L268" s="868"/>
    </row>
    <row r="269" spans="1:12">
      <c r="A269" s="873"/>
      <c r="B269" s="876"/>
      <c r="C269" s="865"/>
      <c r="D269" s="865"/>
      <c r="E269" s="865"/>
      <c r="F269" s="865"/>
      <c r="G269" s="865"/>
      <c r="H269" s="910"/>
      <c r="I269" s="865"/>
      <c r="J269" s="865"/>
      <c r="K269" s="877"/>
      <c r="L269" s="868"/>
    </row>
    <row r="270" spans="1:12">
      <c r="A270" s="890" t="s">
        <v>2044</v>
      </c>
      <c r="B270" s="908" t="s">
        <v>2045</v>
      </c>
      <c r="C270" s="865"/>
      <c r="D270" s="865"/>
      <c r="E270" s="865"/>
      <c r="F270" s="865"/>
      <c r="G270" s="865"/>
      <c r="H270" s="910"/>
      <c r="I270" s="865"/>
      <c r="J270" s="865"/>
      <c r="K270" s="877"/>
      <c r="L270" s="868"/>
    </row>
    <row r="271" spans="1:12">
      <c r="A271" s="873"/>
      <c r="B271" s="876"/>
      <c r="C271" s="865"/>
      <c r="D271" s="865"/>
      <c r="E271" s="865"/>
      <c r="F271" s="865"/>
      <c r="G271" s="865"/>
      <c r="H271" s="910"/>
      <c r="I271" s="865"/>
      <c r="J271" s="865"/>
      <c r="K271" s="877"/>
      <c r="L271" s="868"/>
    </row>
    <row r="272" spans="1:12">
      <c r="A272" s="864"/>
      <c r="B272" s="867" t="s">
        <v>2046</v>
      </c>
      <c r="C272" s="865"/>
      <c r="D272" s="865"/>
      <c r="E272" s="865"/>
      <c r="F272" s="865"/>
      <c r="G272" s="865"/>
      <c r="H272" s="910"/>
      <c r="I272" s="865"/>
      <c r="J272" s="865"/>
      <c r="K272" s="877"/>
      <c r="L272" s="868"/>
    </row>
    <row r="273" spans="1:12">
      <c r="A273" s="864"/>
      <c r="B273" s="867" t="s">
        <v>2047</v>
      </c>
      <c r="C273" s="865"/>
      <c r="D273" s="865"/>
      <c r="E273" s="865"/>
      <c r="F273" s="865"/>
      <c r="G273" s="865"/>
      <c r="H273" s="910"/>
      <c r="I273" s="865"/>
      <c r="J273" s="865"/>
      <c r="K273" s="877"/>
      <c r="L273" s="868"/>
    </row>
    <row r="274" spans="1:12">
      <c r="A274" s="864"/>
      <c r="B274" s="867" t="s">
        <v>2048</v>
      </c>
      <c r="C274" s="865"/>
      <c r="D274" s="865"/>
      <c r="E274" s="865"/>
      <c r="F274" s="865"/>
      <c r="G274" s="865"/>
      <c r="H274" s="910"/>
      <c r="I274" s="865"/>
      <c r="J274" s="865"/>
      <c r="K274" s="877"/>
      <c r="L274" s="868"/>
    </row>
    <row r="275" spans="1:12">
      <c r="A275" s="864"/>
      <c r="B275" s="867" t="s">
        <v>2049</v>
      </c>
      <c r="C275" s="865"/>
      <c r="D275" s="865"/>
      <c r="E275" s="865"/>
      <c r="F275" s="865"/>
      <c r="G275" s="865"/>
      <c r="H275" s="910"/>
      <c r="I275" s="865"/>
      <c r="J275" s="865"/>
      <c r="K275" s="877"/>
      <c r="L275" s="868"/>
    </row>
    <row r="276" spans="1:12">
      <c r="A276" s="864"/>
      <c r="B276" s="867"/>
      <c r="C276" s="865"/>
      <c r="D276" s="865"/>
      <c r="E276" s="865"/>
      <c r="F276" s="865"/>
      <c r="G276" s="865"/>
      <c r="H276" s="910"/>
      <c r="I276" s="865"/>
      <c r="J276" s="865"/>
      <c r="K276" s="877"/>
      <c r="L276" s="868"/>
    </row>
    <row r="277" spans="1:12">
      <c r="A277" s="864"/>
      <c r="B277" s="867" t="s">
        <v>2050</v>
      </c>
      <c r="C277" s="865"/>
      <c r="D277" s="865"/>
      <c r="E277" s="865"/>
      <c r="F277" s="865"/>
      <c r="G277" s="865"/>
      <c r="H277" s="910"/>
      <c r="I277" s="865"/>
      <c r="J277" s="865"/>
      <c r="K277" s="877"/>
      <c r="L277" s="868"/>
    </row>
    <row r="278" spans="1:12">
      <c r="A278" s="864"/>
      <c r="B278" s="867" t="s">
        <v>2051</v>
      </c>
      <c r="C278" s="865"/>
      <c r="D278" s="865"/>
      <c r="E278" s="865"/>
      <c r="F278" s="865"/>
      <c r="G278" s="865"/>
      <c r="H278" s="910"/>
      <c r="I278" s="865"/>
      <c r="J278" s="865"/>
      <c r="K278" s="877"/>
      <c r="L278" s="868"/>
    </row>
    <row r="279" spans="1:12">
      <c r="A279" s="864"/>
      <c r="B279" s="867" t="s">
        <v>2052</v>
      </c>
      <c r="C279" s="865"/>
      <c r="D279" s="865"/>
      <c r="E279" s="865"/>
      <c r="F279" s="865"/>
      <c r="G279" s="865"/>
      <c r="H279" s="910"/>
      <c r="I279" s="865"/>
      <c r="J279" s="865"/>
      <c r="K279" s="877"/>
      <c r="L279" s="868"/>
    </row>
    <row r="280" spans="1:12">
      <c r="A280" s="864"/>
      <c r="B280" s="867" t="s">
        <v>2053</v>
      </c>
      <c r="C280" s="865"/>
      <c r="D280" s="865"/>
      <c r="E280" s="865"/>
      <c r="F280" s="865"/>
      <c r="G280" s="865"/>
      <c r="H280" s="910"/>
      <c r="I280" s="865"/>
      <c r="J280" s="865"/>
      <c r="K280" s="877"/>
      <c r="L280" s="868"/>
    </row>
    <row r="281" spans="1:12">
      <c r="A281" s="864"/>
      <c r="B281" s="867"/>
      <c r="C281" s="865"/>
      <c r="D281" s="865"/>
      <c r="E281" s="865"/>
      <c r="F281" s="865"/>
      <c r="G281" s="865"/>
      <c r="H281" s="910"/>
      <c r="I281" s="865"/>
      <c r="J281" s="865"/>
      <c r="K281" s="877"/>
      <c r="L281" s="868"/>
    </row>
    <row r="282" spans="1:12">
      <c r="A282" s="864"/>
      <c r="B282" s="867" t="s">
        <v>2054</v>
      </c>
      <c r="C282" s="865"/>
      <c r="D282" s="865"/>
      <c r="E282" s="865"/>
      <c r="F282" s="865"/>
      <c r="G282" s="865"/>
      <c r="H282" s="910"/>
      <c r="I282" s="865"/>
      <c r="J282" s="865"/>
      <c r="K282" s="877"/>
      <c r="L282" s="868"/>
    </row>
    <row r="283" spans="1:12">
      <c r="A283" s="864"/>
      <c r="B283" s="867" t="s">
        <v>2055</v>
      </c>
      <c r="C283" s="865"/>
      <c r="D283" s="865"/>
      <c r="E283" s="865"/>
      <c r="F283" s="865"/>
      <c r="G283" s="865"/>
      <c r="H283" s="910"/>
      <c r="I283" s="865"/>
      <c r="J283" s="865"/>
      <c r="K283" s="877"/>
      <c r="L283" s="868"/>
    </row>
    <row r="284" spans="1:12">
      <c r="A284" s="864"/>
      <c r="B284" s="867" t="s">
        <v>2056</v>
      </c>
      <c r="C284" s="865"/>
      <c r="D284" s="865"/>
      <c r="E284" s="865"/>
      <c r="F284" s="865"/>
      <c r="G284" s="865"/>
      <c r="H284" s="910"/>
      <c r="I284" s="865"/>
      <c r="J284" s="865"/>
      <c r="K284" s="877"/>
      <c r="L284" s="868"/>
    </row>
    <row r="285" spans="1:12">
      <c r="A285" s="864"/>
      <c r="B285" s="867"/>
      <c r="C285" s="865"/>
      <c r="D285" s="865"/>
      <c r="E285" s="865"/>
      <c r="F285" s="865"/>
      <c r="G285" s="865"/>
      <c r="H285" s="910"/>
      <c r="I285" s="865"/>
      <c r="J285" s="865"/>
      <c r="K285" s="877"/>
      <c r="L285" s="868"/>
    </row>
    <row r="286" spans="1:12">
      <c r="A286" s="864"/>
      <c r="B286" s="867" t="s">
        <v>2057</v>
      </c>
      <c r="C286" s="865"/>
      <c r="D286" s="865"/>
      <c r="E286" s="865"/>
      <c r="F286" s="865"/>
      <c r="G286" s="865"/>
      <c r="H286" s="910"/>
      <c r="I286" s="865"/>
      <c r="J286" s="865"/>
      <c r="K286" s="877"/>
      <c r="L286" s="868"/>
    </row>
    <row r="287" spans="1:12">
      <c r="A287" s="864"/>
      <c r="B287" s="867"/>
      <c r="C287" s="865"/>
      <c r="D287" s="865"/>
      <c r="E287" s="865"/>
      <c r="F287" s="865"/>
      <c r="G287" s="865"/>
      <c r="H287" s="910"/>
      <c r="I287" s="865"/>
      <c r="J287" s="865"/>
      <c r="K287" s="877"/>
      <c r="L287" s="868"/>
    </row>
    <row r="288" spans="1:12">
      <c r="A288" s="864"/>
      <c r="B288" s="867" t="s">
        <v>2058</v>
      </c>
      <c r="C288" s="865"/>
      <c r="D288" s="865"/>
      <c r="E288" s="865"/>
      <c r="F288" s="865"/>
      <c r="G288" s="865"/>
      <c r="H288" s="910"/>
      <c r="I288" s="865"/>
      <c r="J288" s="865"/>
      <c r="K288" s="877"/>
      <c r="L288" s="868"/>
    </row>
    <row r="289" spans="1:12">
      <c r="A289" s="864"/>
      <c r="B289" s="867"/>
      <c r="C289" s="865"/>
      <c r="D289" s="865"/>
      <c r="E289" s="865"/>
      <c r="F289" s="865"/>
      <c r="G289" s="865"/>
      <c r="H289" s="910"/>
      <c r="I289" s="865"/>
      <c r="J289" s="865"/>
      <c r="K289" s="877"/>
      <c r="L289" s="868"/>
    </row>
    <row r="290" spans="1:12">
      <c r="A290" s="864"/>
      <c r="B290" s="876"/>
      <c r="C290" s="865"/>
      <c r="D290" s="865"/>
      <c r="E290" s="865"/>
      <c r="F290" s="865"/>
      <c r="G290" s="865"/>
      <c r="H290" s="910"/>
      <c r="I290" s="865"/>
      <c r="J290" s="865"/>
      <c r="K290" s="877"/>
      <c r="L290" s="868"/>
    </row>
    <row r="291" spans="1:12">
      <c r="A291" s="864"/>
      <c r="B291" s="867" t="s">
        <v>2059</v>
      </c>
      <c r="C291" s="865"/>
      <c r="D291" s="865"/>
      <c r="E291" s="865"/>
      <c r="F291" s="865"/>
      <c r="G291" s="865"/>
      <c r="H291" s="910"/>
      <c r="I291" s="865"/>
      <c r="J291" s="865"/>
      <c r="K291" s="877"/>
      <c r="L291" s="868"/>
    </row>
    <row r="292" spans="1:12">
      <c r="A292" s="890"/>
      <c r="B292" s="876"/>
      <c r="C292" s="865"/>
      <c r="D292" s="865"/>
      <c r="E292" s="865"/>
      <c r="F292" s="865"/>
      <c r="G292" s="865"/>
      <c r="H292" s="910"/>
      <c r="I292" s="865"/>
      <c r="J292" s="865"/>
      <c r="K292" s="877"/>
      <c r="L292" s="868"/>
    </row>
    <row r="293" spans="1:12">
      <c r="A293" s="864"/>
      <c r="B293" s="908" t="s">
        <v>1967</v>
      </c>
      <c r="C293" s="865"/>
      <c r="D293" s="865"/>
      <c r="E293" s="865"/>
      <c r="F293" s="865"/>
      <c r="G293" s="865"/>
      <c r="H293" s="910"/>
      <c r="I293" s="865"/>
      <c r="J293" s="865"/>
      <c r="K293" s="877"/>
      <c r="L293" s="868"/>
    </row>
    <row r="294" spans="1:12">
      <c r="A294" s="890"/>
      <c r="B294" s="876"/>
      <c r="C294" s="865"/>
      <c r="D294" s="865"/>
      <c r="E294" s="865"/>
      <c r="F294" s="865"/>
      <c r="G294" s="865"/>
      <c r="H294" s="910"/>
      <c r="I294" s="865"/>
      <c r="J294" s="865"/>
      <c r="K294" s="877"/>
      <c r="L294" s="868"/>
    </row>
    <row r="295" spans="1:12">
      <c r="A295" s="890" t="s">
        <v>2060</v>
      </c>
      <c r="B295" s="908" t="s">
        <v>2061</v>
      </c>
      <c r="C295" s="865"/>
      <c r="D295" s="865"/>
      <c r="E295" s="865"/>
      <c r="F295" s="865"/>
      <c r="G295" s="865"/>
      <c r="H295" s="910"/>
      <c r="I295" s="865"/>
      <c r="J295" s="865"/>
      <c r="K295" s="877"/>
      <c r="L295" s="868"/>
    </row>
    <row r="296" spans="1:12">
      <c r="A296" s="890"/>
      <c r="B296" s="876"/>
      <c r="C296" s="865"/>
      <c r="D296" s="865"/>
      <c r="E296" s="865"/>
      <c r="F296" s="865"/>
      <c r="G296" s="865"/>
      <c r="H296" s="910"/>
      <c r="I296" s="865"/>
      <c r="J296" s="865"/>
      <c r="K296" s="877"/>
      <c r="L296" s="868"/>
    </row>
    <row r="297" spans="1:12">
      <c r="A297" s="864"/>
      <c r="B297" s="867" t="s">
        <v>2062</v>
      </c>
      <c r="C297" s="865"/>
      <c r="D297" s="865"/>
      <c r="E297" s="865"/>
      <c r="F297" s="865"/>
      <c r="G297" s="865"/>
      <c r="H297" s="910"/>
      <c r="I297" s="865"/>
      <c r="J297" s="865"/>
      <c r="K297" s="877"/>
      <c r="L297" s="868"/>
    </row>
    <row r="298" spans="1:12">
      <c r="A298" s="864"/>
      <c r="B298" s="867" t="s">
        <v>2063</v>
      </c>
      <c r="C298" s="865"/>
      <c r="D298" s="865"/>
      <c r="E298" s="865"/>
      <c r="F298" s="865"/>
      <c r="G298" s="865"/>
      <c r="H298" s="910"/>
      <c r="I298" s="865"/>
      <c r="J298" s="865"/>
      <c r="K298" s="877"/>
      <c r="L298" s="868"/>
    </row>
    <row r="299" spans="1:12">
      <c r="A299" s="864"/>
      <c r="B299" s="876"/>
      <c r="C299" s="865"/>
      <c r="D299" s="865"/>
      <c r="E299" s="865"/>
      <c r="F299" s="865"/>
      <c r="G299" s="865"/>
      <c r="H299" s="910"/>
      <c r="I299" s="865"/>
      <c r="J299" s="865"/>
      <c r="K299" s="877"/>
      <c r="L299" s="868"/>
    </row>
    <row r="300" spans="1:12">
      <c r="A300" s="890" t="s">
        <v>1</v>
      </c>
      <c r="B300" s="876"/>
      <c r="C300" s="865"/>
      <c r="D300" s="865"/>
      <c r="E300" s="865"/>
      <c r="F300" s="865"/>
      <c r="G300" s="865"/>
      <c r="H300" s="910"/>
      <c r="I300" s="865"/>
      <c r="J300" s="865"/>
      <c r="K300" s="877"/>
      <c r="L300" s="868"/>
    </row>
    <row r="301" spans="1:12">
      <c r="A301" s="890" t="s">
        <v>2064</v>
      </c>
      <c r="B301" s="908" t="s">
        <v>2065</v>
      </c>
      <c r="C301" s="865"/>
      <c r="D301" s="865"/>
      <c r="E301" s="865"/>
      <c r="F301" s="865"/>
      <c r="G301" s="865"/>
      <c r="H301" s="910"/>
      <c r="I301" s="865"/>
      <c r="J301" s="865"/>
      <c r="K301" s="877"/>
      <c r="L301" s="868"/>
    </row>
    <row r="302" spans="1:12">
      <c r="A302" s="890"/>
      <c r="B302" s="876"/>
      <c r="C302" s="865"/>
      <c r="D302" s="865"/>
      <c r="E302" s="865"/>
      <c r="F302" s="865"/>
      <c r="G302" s="865"/>
      <c r="H302" s="910"/>
      <c r="I302" s="865"/>
      <c r="J302" s="865"/>
      <c r="K302" s="877"/>
      <c r="L302" s="868"/>
    </row>
    <row r="303" spans="1:12">
      <c r="A303" s="864"/>
      <c r="B303" s="867" t="s">
        <v>2066</v>
      </c>
      <c r="C303" s="865"/>
      <c r="D303" s="865"/>
      <c r="E303" s="865"/>
      <c r="F303" s="865"/>
      <c r="G303" s="865"/>
      <c r="H303" s="910"/>
      <c r="I303" s="865"/>
      <c r="J303" s="865"/>
      <c r="K303" s="877"/>
      <c r="L303" s="868"/>
    </row>
    <row r="304" spans="1:12">
      <c r="A304" s="864"/>
      <c r="B304" s="867" t="s">
        <v>2067</v>
      </c>
      <c r="C304" s="865"/>
      <c r="D304" s="865"/>
      <c r="E304" s="865"/>
      <c r="F304" s="865"/>
      <c r="G304" s="865"/>
      <c r="H304" s="910"/>
      <c r="I304" s="865"/>
      <c r="J304" s="865"/>
      <c r="K304" s="877"/>
      <c r="L304" s="868"/>
    </row>
    <row r="305" spans="1:12">
      <c r="A305" s="864"/>
      <c r="B305" s="867" t="s">
        <v>2068</v>
      </c>
      <c r="C305" s="865"/>
      <c r="D305" s="865"/>
      <c r="E305" s="865"/>
      <c r="F305" s="865"/>
      <c r="G305" s="865"/>
      <c r="H305" s="910"/>
      <c r="I305" s="865"/>
      <c r="J305" s="865"/>
      <c r="K305" s="877"/>
      <c r="L305" s="868"/>
    </row>
    <row r="306" spans="1:12">
      <c r="A306" s="890"/>
      <c r="B306" s="876"/>
      <c r="C306" s="865"/>
      <c r="D306" s="865"/>
      <c r="E306" s="865"/>
      <c r="F306" s="865"/>
      <c r="G306" s="865"/>
      <c r="H306" s="910"/>
      <c r="I306" s="865"/>
      <c r="J306" s="865"/>
      <c r="K306" s="877"/>
      <c r="L306" s="868"/>
    </row>
    <row r="307" spans="1:12">
      <c r="A307" s="890"/>
      <c r="B307" s="876"/>
      <c r="C307" s="865"/>
      <c r="D307" s="865"/>
      <c r="E307" s="865"/>
      <c r="F307" s="865"/>
      <c r="G307" s="865"/>
      <c r="H307" s="910"/>
      <c r="I307" s="865"/>
      <c r="J307" s="865"/>
      <c r="K307" s="877"/>
      <c r="L307" s="868"/>
    </row>
    <row r="308" spans="1:12">
      <c r="A308" s="890"/>
      <c r="B308" s="876"/>
      <c r="C308" s="865"/>
      <c r="D308" s="865"/>
      <c r="E308" s="865"/>
      <c r="F308" s="865"/>
      <c r="G308" s="865"/>
      <c r="H308" s="910"/>
      <c r="I308" s="865"/>
      <c r="J308" s="865"/>
      <c r="K308" s="877"/>
      <c r="L308" s="868"/>
    </row>
    <row r="309" spans="1:12">
      <c r="A309" s="890"/>
      <c r="B309" s="876"/>
      <c r="C309" s="865"/>
      <c r="D309" s="865"/>
      <c r="E309" s="865"/>
      <c r="F309" s="865"/>
      <c r="G309" s="865"/>
      <c r="H309" s="910"/>
      <c r="I309" s="865"/>
      <c r="J309" s="865"/>
      <c r="K309" s="877"/>
      <c r="L309" s="868"/>
    </row>
    <row r="310" spans="1:12">
      <c r="A310" s="890"/>
      <c r="B310" s="876"/>
      <c r="C310" s="865"/>
      <c r="D310" s="865"/>
      <c r="E310" s="865"/>
      <c r="F310" s="865"/>
      <c r="G310" s="865"/>
      <c r="H310" s="910"/>
      <c r="I310" s="865"/>
      <c r="J310" s="865"/>
      <c r="K310" s="877"/>
      <c r="L310" s="868"/>
    </row>
    <row r="311" spans="1:12">
      <c r="A311" s="890"/>
      <c r="B311" s="876"/>
      <c r="C311" s="865"/>
      <c r="D311" s="865"/>
      <c r="E311" s="865"/>
      <c r="F311" s="865"/>
      <c r="G311" s="865"/>
      <c r="H311" s="910"/>
      <c r="I311" s="865"/>
      <c r="J311" s="865"/>
      <c r="K311" s="877"/>
      <c r="L311" s="868"/>
    </row>
    <row r="312" spans="1:12">
      <c r="A312" s="890"/>
      <c r="B312" s="876"/>
      <c r="C312" s="865"/>
      <c r="D312" s="865"/>
      <c r="E312" s="865"/>
      <c r="F312" s="865"/>
      <c r="G312" s="865"/>
      <c r="H312" s="910"/>
      <c r="I312" s="865"/>
      <c r="J312" s="865"/>
      <c r="K312" s="877"/>
      <c r="L312" s="868"/>
    </row>
    <row r="313" spans="1:12">
      <c r="A313" s="890"/>
      <c r="B313" s="876"/>
      <c r="C313" s="865"/>
      <c r="D313" s="865"/>
      <c r="E313" s="865"/>
      <c r="F313" s="865"/>
      <c r="G313" s="865"/>
      <c r="H313" s="910"/>
      <c r="I313" s="865"/>
      <c r="J313" s="865"/>
      <c r="K313" s="877"/>
      <c r="L313" s="868"/>
    </row>
    <row r="314" spans="1:12">
      <c r="A314" s="890"/>
      <c r="B314" s="876"/>
      <c r="C314" s="865"/>
      <c r="D314" s="865"/>
      <c r="E314" s="865"/>
      <c r="F314" s="865"/>
      <c r="G314" s="865"/>
      <c r="H314" s="910"/>
      <c r="I314" s="865"/>
      <c r="J314" s="865"/>
      <c r="K314" s="877"/>
      <c r="L314" s="868"/>
    </row>
    <row r="315" spans="1:12">
      <c r="A315" s="890"/>
      <c r="B315" s="876"/>
      <c r="C315" s="865"/>
      <c r="D315" s="865"/>
      <c r="E315" s="865"/>
      <c r="F315" s="865"/>
      <c r="G315" s="865"/>
      <c r="H315" s="910"/>
      <c r="I315" s="865"/>
      <c r="J315" s="865"/>
      <c r="K315" s="877"/>
      <c r="L315" s="868"/>
    </row>
    <row r="316" spans="1:12">
      <c r="A316" s="890"/>
      <c r="B316" s="876"/>
      <c r="C316" s="865"/>
      <c r="D316" s="865"/>
      <c r="E316" s="865"/>
      <c r="F316" s="865"/>
      <c r="G316" s="865"/>
      <c r="H316" s="910"/>
      <c r="I316" s="865"/>
      <c r="J316" s="865"/>
      <c r="K316" s="877"/>
      <c r="L316" s="868"/>
    </row>
    <row r="317" spans="1:12">
      <c r="A317" s="890"/>
      <c r="B317" s="876"/>
      <c r="C317" s="865"/>
      <c r="D317" s="865"/>
      <c r="E317" s="865"/>
      <c r="F317" s="865"/>
      <c r="G317" s="865"/>
      <c r="H317" s="910"/>
      <c r="I317" s="865"/>
      <c r="J317" s="865"/>
      <c r="K317" s="877"/>
      <c r="L317" s="868"/>
    </row>
    <row r="318" spans="1:12">
      <c r="A318" s="890"/>
      <c r="B318" s="876"/>
      <c r="C318" s="865"/>
      <c r="D318" s="865"/>
      <c r="E318" s="865"/>
      <c r="F318" s="865"/>
      <c r="G318" s="865"/>
      <c r="H318" s="910"/>
      <c r="I318" s="865"/>
      <c r="J318" s="865"/>
      <c r="K318" s="877"/>
      <c r="L318" s="868"/>
    </row>
    <row r="319" spans="1:12">
      <c r="A319" s="890"/>
      <c r="B319" s="876"/>
      <c r="C319" s="865"/>
      <c r="D319" s="865"/>
      <c r="E319" s="865"/>
      <c r="F319" s="865"/>
      <c r="G319" s="865"/>
      <c r="H319" s="910"/>
      <c r="I319" s="865"/>
      <c r="J319" s="865"/>
      <c r="K319" s="877"/>
      <c r="L319" s="868"/>
    </row>
    <row r="320" spans="1:12">
      <c r="A320" s="890"/>
      <c r="B320" s="876"/>
      <c r="C320" s="865"/>
      <c r="D320" s="865"/>
      <c r="E320" s="865"/>
      <c r="F320" s="865"/>
      <c r="G320" s="865"/>
      <c r="H320" s="910"/>
      <c r="I320" s="865"/>
      <c r="J320" s="865"/>
      <c r="K320" s="877"/>
      <c r="L320" s="868"/>
    </row>
    <row r="321" spans="1:12">
      <c r="A321" s="890"/>
      <c r="B321" s="876"/>
      <c r="C321" s="865"/>
      <c r="D321" s="865"/>
      <c r="E321" s="865"/>
      <c r="F321" s="865"/>
      <c r="G321" s="865"/>
      <c r="H321" s="910"/>
      <c r="I321" s="865"/>
      <c r="J321" s="865"/>
      <c r="K321" s="877"/>
      <c r="L321" s="868"/>
    </row>
    <row r="322" spans="1:12">
      <c r="A322" s="890"/>
      <c r="B322" s="876"/>
      <c r="C322" s="865"/>
      <c r="D322" s="865"/>
      <c r="E322" s="865"/>
      <c r="F322" s="865"/>
      <c r="G322" s="865"/>
      <c r="H322" s="910"/>
      <c r="I322" s="865"/>
      <c r="J322" s="865"/>
      <c r="K322" s="877"/>
      <c r="L322" s="868"/>
    </row>
    <row r="323" spans="1:12">
      <c r="A323" s="890"/>
      <c r="B323" s="876"/>
      <c r="C323" s="865"/>
      <c r="D323" s="865"/>
      <c r="E323" s="865"/>
      <c r="F323" s="865"/>
      <c r="G323" s="865"/>
      <c r="H323" s="910"/>
      <c r="I323" s="865"/>
      <c r="J323" s="865"/>
      <c r="K323" s="877"/>
      <c r="L323" s="868"/>
    </row>
    <row r="324" spans="1:12">
      <c r="A324" s="890"/>
      <c r="B324" s="876"/>
      <c r="C324" s="865"/>
      <c r="D324" s="865"/>
      <c r="E324" s="865"/>
      <c r="F324" s="865"/>
      <c r="G324" s="865"/>
      <c r="H324" s="910"/>
      <c r="I324" s="865"/>
      <c r="J324" s="865"/>
      <c r="K324" s="877"/>
      <c r="L324" s="868"/>
    </row>
    <row r="325" spans="1:12">
      <c r="A325" s="890"/>
      <c r="B325" s="876"/>
      <c r="C325" s="865"/>
      <c r="D325" s="865"/>
      <c r="E325" s="865"/>
      <c r="F325" s="865"/>
      <c r="G325" s="865"/>
      <c r="H325" s="910"/>
      <c r="I325" s="865"/>
      <c r="J325" s="865"/>
      <c r="K325" s="877"/>
      <c r="L325" s="868"/>
    </row>
    <row r="326" spans="1:12">
      <c r="A326" s="890"/>
      <c r="B326" s="871"/>
      <c r="C326" s="870"/>
      <c r="D326" s="870"/>
      <c r="E326" s="870"/>
      <c r="F326" s="870"/>
      <c r="G326" s="870"/>
      <c r="H326" s="914"/>
      <c r="I326" s="870"/>
      <c r="J326" s="865"/>
      <c r="K326" s="891"/>
      <c r="L326" s="872"/>
    </row>
    <row r="327" spans="1:12">
      <c r="A327" s="892"/>
      <c r="B327" s="893"/>
      <c r="C327" s="893"/>
      <c r="D327" s="893"/>
      <c r="E327" s="893"/>
      <c r="F327" s="893"/>
      <c r="G327" s="894"/>
      <c r="H327" s="893"/>
      <c r="I327" s="894"/>
      <c r="J327" s="893"/>
      <c r="K327" s="893"/>
      <c r="L327" s="895"/>
    </row>
    <row r="328" spans="1:12">
      <c r="A328" s="896"/>
      <c r="B328" s="870"/>
      <c r="C328" s="870"/>
      <c r="D328" s="870"/>
      <c r="E328" s="870"/>
      <c r="F328" s="870"/>
      <c r="G328" s="897" t="s">
        <v>17</v>
      </c>
      <c r="H328" s="870"/>
      <c r="I328" s="897"/>
      <c r="J328" s="870"/>
      <c r="K328" s="898" t="s">
        <v>1974</v>
      </c>
      <c r="L328" s="899"/>
    </row>
    <row r="329" spans="1:12">
      <c r="A329" s="890"/>
      <c r="B329" s="865"/>
      <c r="C329" s="865"/>
      <c r="D329" s="865"/>
      <c r="E329" s="865"/>
      <c r="F329" s="865"/>
      <c r="G329" s="865"/>
      <c r="H329" s="865"/>
      <c r="I329" s="865"/>
      <c r="J329" s="865"/>
      <c r="K329" s="865"/>
      <c r="L329" s="868"/>
    </row>
    <row r="330" spans="1:12" ht="14.7" thickBot="1">
      <c r="A330" s="900"/>
      <c r="B330" s="901" t="s">
        <v>1975</v>
      </c>
      <c r="C330" s="902"/>
      <c r="D330" s="902"/>
      <c r="E330" s="902"/>
      <c r="F330" s="903"/>
      <c r="G330" s="902"/>
      <c r="H330" s="904">
        <f>H263+0.1</f>
        <v>1.5000000000000004</v>
      </c>
      <c r="I330" s="902"/>
      <c r="J330" s="902"/>
      <c r="K330" s="902"/>
      <c r="L330" s="905"/>
    </row>
    <row r="331" spans="1:12">
      <c r="A331" s="860"/>
      <c r="B331" s="861"/>
      <c r="C331" s="861"/>
      <c r="D331" s="861"/>
      <c r="E331" s="861"/>
      <c r="F331" s="861"/>
      <c r="G331" s="861"/>
      <c r="H331" s="861"/>
      <c r="I331" s="861"/>
      <c r="J331" s="861"/>
      <c r="K331" s="862"/>
      <c r="L331" s="863"/>
    </row>
    <row r="332" spans="1:12">
      <c r="A332" s="864"/>
      <c r="B332" s="865"/>
      <c r="C332" s="865"/>
      <c r="D332" s="865"/>
      <c r="E332" s="865"/>
      <c r="F332" s="865"/>
      <c r="G332" s="865"/>
      <c r="H332" s="865"/>
      <c r="I332" s="865"/>
      <c r="J332" s="865"/>
      <c r="K332" s="867" t="s">
        <v>1964</v>
      </c>
      <c r="L332" s="868"/>
    </row>
    <row r="333" spans="1:12">
      <c r="A333" s="869"/>
      <c r="B333" s="870"/>
      <c r="C333" s="870"/>
      <c r="D333" s="870"/>
      <c r="E333" s="870"/>
      <c r="F333" s="870"/>
      <c r="G333" s="870"/>
      <c r="H333" s="870"/>
      <c r="I333" s="870"/>
      <c r="J333" s="870"/>
      <c r="K333" s="871"/>
      <c r="L333" s="872"/>
    </row>
    <row r="334" spans="1:12" ht="9.75" customHeight="1">
      <c r="A334" s="873"/>
      <c r="B334" s="874"/>
      <c r="C334" s="893"/>
      <c r="D334" s="893"/>
      <c r="E334" s="893"/>
      <c r="F334" s="893"/>
      <c r="G334" s="893"/>
      <c r="H334" s="909"/>
      <c r="I334" s="893"/>
      <c r="J334" s="865"/>
      <c r="K334" s="875"/>
      <c r="L334" s="916"/>
    </row>
    <row r="335" spans="1:12">
      <c r="A335" s="864"/>
      <c r="B335" s="906" t="s">
        <v>1968</v>
      </c>
      <c r="C335" s="865"/>
      <c r="D335" s="865"/>
      <c r="E335" s="865"/>
      <c r="F335" s="865"/>
      <c r="G335" s="865"/>
      <c r="H335" s="910"/>
      <c r="I335" s="865"/>
      <c r="J335" s="865"/>
      <c r="K335" s="877"/>
      <c r="L335" s="868"/>
    </row>
    <row r="336" spans="1:12">
      <c r="A336" s="864"/>
      <c r="B336" s="906"/>
      <c r="C336" s="865"/>
      <c r="D336" s="865"/>
      <c r="E336" s="865"/>
      <c r="F336" s="865"/>
      <c r="G336" s="865"/>
      <c r="H336" s="910"/>
      <c r="I336" s="865"/>
      <c r="J336" s="865"/>
      <c r="K336" s="877"/>
      <c r="L336" s="868"/>
    </row>
    <row r="337" spans="1:12">
      <c r="A337" s="890" t="s">
        <v>2006</v>
      </c>
      <c r="B337" s="908" t="s">
        <v>2069</v>
      </c>
      <c r="C337" s="865"/>
      <c r="D337" s="865"/>
      <c r="E337" s="865"/>
      <c r="F337" s="865"/>
      <c r="G337" s="865"/>
      <c r="H337" s="910"/>
      <c r="I337" s="865"/>
      <c r="J337" s="865"/>
      <c r="K337" s="877"/>
      <c r="L337" s="868"/>
    </row>
    <row r="338" spans="1:12">
      <c r="A338" s="890"/>
      <c r="B338" s="876"/>
      <c r="C338" s="865"/>
      <c r="D338" s="865"/>
      <c r="E338" s="865"/>
      <c r="F338" s="865"/>
      <c r="G338" s="865"/>
      <c r="H338" s="910"/>
      <c r="I338" s="865"/>
      <c r="J338" s="865"/>
      <c r="K338" s="877"/>
      <c r="L338" s="868"/>
    </row>
    <row r="339" spans="1:12">
      <c r="A339" s="890" t="s">
        <v>2060</v>
      </c>
      <c r="B339" s="908" t="s">
        <v>2070</v>
      </c>
      <c r="C339" s="865"/>
      <c r="D339" s="865"/>
      <c r="E339" s="865"/>
      <c r="F339" s="865"/>
      <c r="G339" s="865"/>
      <c r="H339" s="910"/>
      <c r="I339" s="865"/>
      <c r="J339" s="865"/>
      <c r="K339" s="877"/>
      <c r="L339" s="868"/>
    </row>
    <row r="340" spans="1:12">
      <c r="A340" s="890"/>
      <c r="B340" s="908"/>
      <c r="C340" s="865"/>
      <c r="D340" s="865"/>
      <c r="E340" s="865"/>
      <c r="F340" s="865"/>
      <c r="G340" s="865"/>
      <c r="H340" s="910"/>
      <c r="I340" s="865"/>
      <c r="J340" s="865"/>
      <c r="K340" s="877"/>
      <c r="L340" s="868"/>
    </row>
    <row r="341" spans="1:12">
      <c r="A341" s="864"/>
      <c r="B341" s="867" t="s">
        <v>2071</v>
      </c>
      <c r="C341" s="865"/>
      <c r="D341" s="865"/>
      <c r="E341" s="865"/>
      <c r="F341" s="865"/>
      <c r="G341" s="865"/>
      <c r="H341" s="910"/>
      <c r="I341" s="865"/>
      <c r="J341" s="865"/>
      <c r="K341" s="877"/>
      <c r="L341" s="868"/>
    </row>
    <row r="342" spans="1:12">
      <c r="A342" s="864"/>
      <c r="B342" s="867" t="s">
        <v>2072</v>
      </c>
      <c r="C342" s="865"/>
      <c r="D342" s="865"/>
      <c r="E342" s="865"/>
      <c r="F342" s="865"/>
      <c r="G342" s="865"/>
      <c r="H342" s="910"/>
      <c r="I342" s="865"/>
      <c r="J342" s="865"/>
      <c r="K342" s="877"/>
      <c r="L342" s="868"/>
    </row>
    <row r="343" spans="1:12">
      <c r="A343" s="890"/>
      <c r="B343" s="876"/>
      <c r="C343" s="865"/>
      <c r="D343" s="865"/>
      <c r="E343" s="865"/>
      <c r="F343" s="865"/>
      <c r="G343" s="865"/>
      <c r="H343" s="910"/>
      <c r="I343" s="865"/>
      <c r="J343" s="865"/>
      <c r="K343" s="877"/>
      <c r="L343" s="868"/>
    </row>
    <row r="344" spans="1:12">
      <c r="A344" s="864"/>
      <c r="B344" s="867" t="s">
        <v>2073</v>
      </c>
      <c r="C344" s="866" t="s">
        <v>2074</v>
      </c>
      <c r="D344" s="865"/>
      <c r="E344" s="865"/>
      <c r="F344" s="865"/>
      <c r="G344" s="865"/>
      <c r="H344" s="910"/>
      <c r="I344" s="865"/>
      <c r="J344" s="865"/>
      <c r="K344" s="877"/>
      <c r="L344" s="868"/>
    </row>
    <row r="345" spans="1:12">
      <c r="A345" s="864"/>
      <c r="B345" s="867" t="s">
        <v>2075</v>
      </c>
      <c r="C345" s="866" t="s">
        <v>2076</v>
      </c>
      <c r="D345" s="865"/>
      <c r="E345" s="865"/>
      <c r="F345" s="865"/>
      <c r="G345" s="865"/>
      <c r="H345" s="910"/>
      <c r="I345" s="865"/>
      <c r="J345" s="865"/>
      <c r="K345" s="877"/>
      <c r="L345" s="868"/>
    </row>
    <row r="346" spans="1:12">
      <c r="A346" s="864"/>
      <c r="B346" s="867"/>
      <c r="C346" s="866"/>
      <c r="D346" s="865"/>
      <c r="E346" s="865"/>
      <c r="F346" s="865"/>
      <c r="G346" s="865"/>
      <c r="H346" s="910"/>
      <c r="I346" s="865"/>
      <c r="J346" s="865"/>
      <c r="K346" s="877"/>
      <c r="L346" s="868"/>
    </row>
    <row r="347" spans="1:12">
      <c r="A347" s="890" t="s">
        <v>2064</v>
      </c>
      <c r="B347" s="908" t="s">
        <v>2077</v>
      </c>
      <c r="C347" s="865"/>
      <c r="D347" s="865"/>
      <c r="E347" s="865"/>
      <c r="F347" s="865"/>
      <c r="G347" s="865"/>
      <c r="H347" s="910"/>
      <c r="I347" s="865"/>
      <c r="J347" s="865"/>
      <c r="K347" s="877"/>
      <c r="L347" s="868"/>
    </row>
    <row r="348" spans="1:12">
      <c r="A348" s="890"/>
      <c r="B348" s="908"/>
      <c r="C348" s="865"/>
      <c r="D348" s="865"/>
      <c r="E348" s="865"/>
      <c r="F348" s="865"/>
      <c r="G348" s="865"/>
      <c r="H348" s="910"/>
      <c r="I348" s="865"/>
      <c r="J348" s="865"/>
      <c r="K348" s="877"/>
      <c r="L348" s="868"/>
    </row>
    <row r="349" spans="1:12">
      <c r="A349" s="864"/>
      <c r="B349" s="867" t="s">
        <v>2078</v>
      </c>
      <c r="C349" s="865"/>
      <c r="D349" s="865"/>
      <c r="E349" s="865"/>
      <c r="F349" s="865"/>
      <c r="G349" s="865"/>
      <c r="H349" s="910"/>
      <c r="I349" s="865"/>
      <c r="J349" s="865"/>
      <c r="K349" s="877"/>
      <c r="L349" s="868"/>
    </row>
    <row r="350" spans="1:12">
      <c r="A350" s="864"/>
      <c r="B350" s="867" t="s">
        <v>2079</v>
      </c>
      <c r="C350" s="865"/>
      <c r="D350" s="865"/>
      <c r="E350" s="865"/>
      <c r="F350" s="865"/>
      <c r="G350" s="865"/>
      <c r="H350" s="910"/>
      <c r="I350" s="865"/>
      <c r="J350" s="865"/>
      <c r="K350" s="877"/>
      <c r="L350" s="868"/>
    </row>
    <row r="351" spans="1:12">
      <c r="A351" s="864"/>
      <c r="B351" s="867" t="s">
        <v>2080</v>
      </c>
      <c r="C351" s="865"/>
      <c r="D351" s="865"/>
      <c r="E351" s="865"/>
      <c r="F351" s="865"/>
      <c r="G351" s="865"/>
      <c r="H351" s="910"/>
      <c r="I351" s="865"/>
      <c r="J351" s="865"/>
      <c r="K351" s="877"/>
      <c r="L351" s="868"/>
    </row>
    <row r="352" spans="1:12" ht="16.2">
      <c r="A352" s="864"/>
      <c r="B352" s="912" t="s">
        <v>2081</v>
      </c>
      <c r="C352" s="865"/>
      <c r="D352" s="865"/>
      <c r="E352" s="865"/>
      <c r="F352" s="865"/>
      <c r="G352" s="865"/>
      <c r="H352" s="910"/>
      <c r="I352" s="865"/>
      <c r="J352" s="865"/>
      <c r="K352" s="877"/>
      <c r="L352" s="868"/>
    </row>
    <row r="353" spans="1:12">
      <c r="A353" s="864"/>
      <c r="B353" s="976" t="s">
        <v>2082</v>
      </c>
      <c r="C353" s="977"/>
      <c r="D353" s="977"/>
      <c r="E353" s="977"/>
      <c r="F353" s="977"/>
      <c r="G353" s="977"/>
      <c r="H353" s="978"/>
      <c r="I353" s="865"/>
      <c r="J353" s="865"/>
      <c r="K353" s="877"/>
      <c r="L353" s="868"/>
    </row>
    <row r="354" spans="1:12">
      <c r="A354" s="864"/>
      <c r="B354" s="976" t="s">
        <v>2083</v>
      </c>
      <c r="C354" s="977"/>
      <c r="D354" s="977"/>
      <c r="E354" s="977"/>
      <c r="F354" s="977"/>
      <c r="G354" s="977"/>
      <c r="H354" s="978"/>
      <c r="I354" s="865"/>
      <c r="J354" s="865"/>
      <c r="K354" s="877"/>
      <c r="L354" s="868"/>
    </row>
    <row r="355" spans="1:12">
      <c r="A355" s="864"/>
      <c r="B355" s="976" t="s">
        <v>2084</v>
      </c>
      <c r="C355" s="977"/>
      <c r="D355" s="977"/>
      <c r="E355" s="977"/>
      <c r="F355" s="977"/>
      <c r="G355" s="977"/>
      <c r="H355" s="978"/>
      <c r="I355" s="865"/>
      <c r="J355" s="865"/>
      <c r="K355" s="877"/>
      <c r="L355" s="868"/>
    </row>
    <row r="356" spans="1:12">
      <c r="A356" s="864"/>
      <c r="B356" s="915" t="s">
        <v>2085</v>
      </c>
      <c r="C356" s="865"/>
      <c r="D356" s="865"/>
      <c r="E356" s="865"/>
      <c r="F356" s="865"/>
      <c r="G356" s="865"/>
      <c r="H356" s="910"/>
      <c r="I356" s="865"/>
      <c r="J356" s="865"/>
      <c r="K356" s="877"/>
      <c r="L356" s="868"/>
    </row>
    <row r="357" spans="1:12">
      <c r="A357" s="864"/>
      <c r="B357" s="915" t="s">
        <v>2086</v>
      </c>
      <c r="C357" s="865"/>
      <c r="D357" s="865"/>
      <c r="E357" s="865"/>
      <c r="F357" s="865"/>
      <c r="G357" s="865"/>
      <c r="H357" s="910"/>
      <c r="I357" s="865"/>
      <c r="J357" s="865"/>
      <c r="K357" s="877"/>
      <c r="L357" s="868"/>
    </row>
    <row r="358" spans="1:12">
      <c r="A358" s="864"/>
      <c r="B358" s="917"/>
      <c r="C358" s="865"/>
      <c r="D358" s="865"/>
      <c r="E358" s="865"/>
      <c r="F358" s="865"/>
      <c r="G358" s="865"/>
      <c r="H358" s="910"/>
      <c r="I358" s="865"/>
      <c r="J358" s="865"/>
      <c r="K358" s="877"/>
      <c r="L358" s="868"/>
    </row>
    <row r="359" spans="1:12">
      <c r="A359" s="864"/>
      <c r="B359" s="867" t="s">
        <v>2087</v>
      </c>
      <c r="C359" s="865"/>
      <c r="D359" s="865"/>
      <c r="E359" s="865"/>
      <c r="F359" s="865"/>
      <c r="G359" s="865"/>
      <c r="H359" s="910"/>
      <c r="I359" s="865"/>
      <c r="J359" s="865"/>
      <c r="K359" s="877"/>
      <c r="L359" s="868"/>
    </row>
    <row r="360" spans="1:12">
      <c r="A360" s="864"/>
      <c r="B360" s="867" t="s">
        <v>2088</v>
      </c>
      <c r="C360" s="865"/>
      <c r="D360" s="865"/>
      <c r="E360" s="865"/>
      <c r="F360" s="865"/>
      <c r="G360" s="865"/>
      <c r="H360" s="910"/>
      <c r="I360" s="865"/>
      <c r="J360" s="865"/>
      <c r="K360" s="877"/>
      <c r="L360" s="868"/>
    </row>
    <row r="361" spans="1:12" ht="15">
      <c r="A361" s="864"/>
      <c r="B361" s="867" t="s">
        <v>2089</v>
      </c>
      <c r="C361" s="865"/>
      <c r="D361" s="865"/>
      <c r="E361" s="865"/>
      <c r="F361" s="865"/>
      <c r="G361" s="865"/>
      <c r="H361" s="910"/>
      <c r="I361" s="865"/>
      <c r="J361" s="865"/>
      <c r="K361" s="877"/>
      <c r="L361" s="868"/>
    </row>
    <row r="362" spans="1:12">
      <c r="A362" s="864"/>
      <c r="B362" s="915" t="s">
        <v>2090</v>
      </c>
      <c r="C362" s="865"/>
      <c r="D362" s="865"/>
      <c r="E362" s="865"/>
      <c r="F362" s="865"/>
      <c r="G362" s="865"/>
      <c r="H362" s="910"/>
      <c r="I362" s="865"/>
      <c r="J362" s="865"/>
      <c r="K362" s="877"/>
      <c r="L362" s="868"/>
    </row>
    <row r="363" spans="1:12">
      <c r="A363" s="864"/>
      <c r="B363" s="867" t="s">
        <v>2091</v>
      </c>
      <c r="C363" s="865"/>
      <c r="D363" s="865"/>
      <c r="E363" s="865"/>
      <c r="F363" s="865"/>
      <c r="G363" s="865"/>
      <c r="H363" s="910"/>
      <c r="I363" s="865"/>
      <c r="J363" s="865"/>
      <c r="K363" s="877"/>
      <c r="L363" s="868"/>
    </row>
    <row r="364" spans="1:12">
      <c r="A364" s="864"/>
      <c r="B364" s="867" t="s">
        <v>2092</v>
      </c>
      <c r="C364" s="865"/>
      <c r="D364" s="865"/>
      <c r="E364" s="865"/>
      <c r="F364" s="865"/>
      <c r="G364" s="865"/>
      <c r="H364" s="910"/>
      <c r="I364" s="865"/>
      <c r="J364" s="865"/>
      <c r="K364" s="877"/>
      <c r="L364" s="868"/>
    </row>
    <row r="365" spans="1:12">
      <c r="A365" s="864"/>
      <c r="B365" s="867" t="s">
        <v>2093</v>
      </c>
      <c r="C365" s="865"/>
      <c r="D365" s="865"/>
      <c r="E365" s="865"/>
      <c r="F365" s="865"/>
      <c r="G365" s="865"/>
      <c r="H365" s="910"/>
      <c r="I365" s="865"/>
      <c r="J365" s="865"/>
      <c r="K365" s="877"/>
      <c r="L365" s="868"/>
    </row>
    <row r="366" spans="1:12">
      <c r="A366" s="864"/>
      <c r="B366" s="867" t="s">
        <v>2094</v>
      </c>
      <c r="C366" s="865"/>
      <c r="D366" s="865"/>
      <c r="E366" s="865"/>
      <c r="F366" s="865"/>
      <c r="G366" s="865"/>
      <c r="H366" s="910"/>
      <c r="I366" s="865"/>
      <c r="J366" s="865"/>
      <c r="K366" s="877"/>
      <c r="L366" s="868"/>
    </row>
    <row r="367" spans="1:12">
      <c r="A367" s="864"/>
      <c r="B367" s="867" t="s">
        <v>2095</v>
      </c>
      <c r="C367" s="865"/>
      <c r="D367" s="865"/>
      <c r="E367" s="865"/>
      <c r="F367" s="865"/>
      <c r="G367" s="865"/>
      <c r="H367" s="910"/>
      <c r="I367" s="865"/>
      <c r="J367" s="865"/>
      <c r="K367" s="877"/>
      <c r="L367" s="868"/>
    </row>
    <row r="368" spans="1:12">
      <c r="A368" s="864"/>
      <c r="B368" s="867" t="s">
        <v>2096</v>
      </c>
      <c r="C368" s="865"/>
      <c r="D368" s="865"/>
      <c r="E368" s="865"/>
      <c r="F368" s="865"/>
      <c r="G368" s="865"/>
      <c r="H368" s="910"/>
      <c r="I368" s="865"/>
      <c r="J368" s="865"/>
      <c r="K368" s="877"/>
      <c r="L368" s="868"/>
    </row>
    <row r="369" spans="1:12">
      <c r="A369" s="864"/>
      <c r="B369" s="867" t="s">
        <v>2097</v>
      </c>
      <c r="C369" s="865"/>
      <c r="D369" s="865"/>
      <c r="E369" s="865"/>
      <c r="F369" s="865"/>
      <c r="G369" s="865"/>
      <c r="H369" s="910"/>
      <c r="I369" s="865"/>
      <c r="J369" s="865"/>
      <c r="K369" s="877"/>
      <c r="L369" s="868"/>
    </row>
    <row r="370" spans="1:12">
      <c r="A370" s="864"/>
      <c r="B370" s="867" t="s">
        <v>2098</v>
      </c>
      <c r="C370" s="865"/>
      <c r="D370" s="865"/>
      <c r="E370" s="865"/>
      <c r="F370" s="865"/>
      <c r="G370" s="865"/>
      <c r="H370" s="910"/>
      <c r="I370" s="865"/>
      <c r="J370" s="865"/>
      <c r="K370" s="877"/>
      <c r="L370" s="868"/>
    </row>
    <row r="371" spans="1:12">
      <c r="A371" s="864"/>
      <c r="B371" s="867"/>
      <c r="C371" s="865"/>
      <c r="D371" s="865"/>
      <c r="E371" s="865"/>
      <c r="F371" s="865"/>
      <c r="G371" s="865"/>
      <c r="H371" s="910"/>
      <c r="I371" s="865"/>
      <c r="J371" s="865"/>
      <c r="K371" s="877"/>
      <c r="L371" s="868"/>
    </row>
    <row r="372" spans="1:12">
      <c r="A372" s="890" t="s">
        <v>2099</v>
      </c>
      <c r="B372" s="908" t="s">
        <v>2100</v>
      </c>
      <c r="C372" s="865"/>
      <c r="D372" s="865"/>
      <c r="E372" s="865"/>
      <c r="F372" s="865"/>
      <c r="G372" s="865"/>
      <c r="H372" s="910"/>
      <c r="I372" s="865"/>
      <c r="J372" s="865"/>
      <c r="K372" s="877"/>
      <c r="L372" s="868"/>
    </row>
    <row r="373" spans="1:12" ht="14.25" customHeight="1">
      <c r="A373" s="890"/>
      <c r="B373" s="908"/>
      <c r="C373" s="865"/>
      <c r="D373" s="865"/>
      <c r="E373" s="865"/>
      <c r="F373" s="865"/>
      <c r="G373" s="865"/>
      <c r="H373" s="910"/>
      <c r="I373" s="865"/>
      <c r="J373" s="865"/>
      <c r="K373" s="877"/>
      <c r="L373" s="868"/>
    </row>
    <row r="374" spans="1:12">
      <c r="A374" s="864"/>
      <c r="B374" s="867" t="s">
        <v>2101</v>
      </c>
      <c r="C374" s="865"/>
      <c r="D374" s="865"/>
      <c r="E374" s="865"/>
      <c r="F374" s="865"/>
      <c r="G374" s="865"/>
      <c r="H374" s="910"/>
      <c r="I374" s="865"/>
      <c r="J374" s="865"/>
      <c r="K374" s="877"/>
      <c r="L374" s="868"/>
    </row>
    <row r="375" spans="1:12" ht="10.5" customHeight="1">
      <c r="A375" s="864"/>
      <c r="B375" s="867"/>
      <c r="C375" s="865"/>
      <c r="D375" s="865"/>
      <c r="E375" s="865"/>
      <c r="F375" s="865"/>
      <c r="G375" s="865"/>
      <c r="H375" s="910"/>
      <c r="I375" s="865"/>
      <c r="J375" s="865"/>
      <c r="K375" s="877"/>
      <c r="L375" s="868"/>
    </row>
    <row r="376" spans="1:12">
      <c r="A376" s="890"/>
      <c r="B376" s="867" t="s">
        <v>2102</v>
      </c>
      <c r="C376" s="865"/>
      <c r="D376" s="865"/>
      <c r="E376" s="865"/>
      <c r="F376" s="865"/>
      <c r="G376" s="865"/>
      <c r="H376" s="910"/>
      <c r="I376" s="865"/>
      <c r="J376" s="865"/>
      <c r="K376" s="877"/>
      <c r="L376" s="868"/>
    </row>
    <row r="377" spans="1:12">
      <c r="A377" s="864"/>
      <c r="B377" s="915" t="s">
        <v>2103</v>
      </c>
      <c r="C377" s="865"/>
      <c r="D377" s="865"/>
      <c r="E377" s="865"/>
      <c r="F377" s="865"/>
      <c r="G377" s="865"/>
      <c r="H377" s="910"/>
      <c r="I377" s="865"/>
      <c r="J377" s="865"/>
      <c r="K377" s="877"/>
      <c r="L377" s="868"/>
    </row>
    <row r="378" spans="1:12">
      <c r="A378" s="890"/>
      <c r="B378" s="915" t="s">
        <v>2104</v>
      </c>
      <c r="C378" s="865"/>
      <c r="D378" s="865"/>
      <c r="E378" s="865"/>
      <c r="F378" s="865"/>
      <c r="G378" s="865"/>
      <c r="H378" s="910"/>
      <c r="I378" s="865"/>
      <c r="J378" s="865"/>
      <c r="K378" s="877"/>
      <c r="L378" s="868"/>
    </row>
    <row r="379" spans="1:12">
      <c r="A379" s="864"/>
      <c r="B379" s="915" t="s">
        <v>2105</v>
      </c>
      <c r="C379" s="865"/>
      <c r="D379" s="865"/>
      <c r="E379" s="865"/>
      <c r="F379" s="865"/>
      <c r="G379" s="865"/>
      <c r="H379" s="910"/>
      <c r="I379" s="865"/>
      <c r="J379" s="865"/>
      <c r="K379" s="877"/>
      <c r="L379" s="868"/>
    </row>
    <row r="380" spans="1:12">
      <c r="A380" s="864"/>
      <c r="B380" s="867" t="s">
        <v>2106</v>
      </c>
      <c r="C380" s="866" t="s">
        <v>2107</v>
      </c>
      <c r="D380" s="865"/>
      <c r="E380" s="865"/>
      <c r="F380" s="865"/>
      <c r="G380" s="865"/>
      <c r="H380" s="910"/>
      <c r="I380" s="865"/>
      <c r="J380" s="865"/>
      <c r="K380" s="877"/>
      <c r="L380" s="868"/>
    </row>
    <row r="381" spans="1:12">
      <c r="A381" s="864"/>
      <c r="B381" s="876"/>
      <c r="C381" s="866" t="s">
        <v>2108</v>
      </c>
      <c r="D381" s="865"/>
      <c r="E381" s="865"/>
      <c r="F381" s="865"/>
      <c r="G381" s="865"/>
      <c r="H381" s="910"/>
      <c r="I381" s="865"/>
      <c r="J381" s="865"/>
      <c r="K381" s="877"/>
      <c r="L381" s="868"/>
    </row>
    <row r="382" spans="1:12">
      <c r="A382" s="864"/>
      <c r="B382" s="915" t="s">
        <v>2109</v>
      </c>
      <c r="C382" s="865"/>
      <c r="D382" s="865"/>
      <c r="E382" s="865"/>
      <c r="F382" s="865"/>
      <c r="G382" s="865"/>
      <c r="H382" s="910"/>
      <c r="I382" s="865"/>
      <c r="J382" s="865"/>
      <c r="K382" s="877"/>
      <c r="L382" s="868"/>
    </row>
    <row r="383" spans="1:12">
      <c r="A383" s="864"/>
      <c r="B383" s="867" t="s">
        <v>2110</v>
      </c>
      <c r="C383" s="866" t="s">
        <v>2111</v>
      </c>
      <c r="D383" s="865"/>
      <c r="E383" s="865"/>
      <c r="F383" s="865"/>
      <c r="G383" s="865"/>
      <c r="H383" s="910"/>
      <c r="I383" s="865"/>
      <c r="J383" s="865"/>
      <c r="K383" s="877"/>
      <c r="L383" s="868"/>
    </row>
    <row r="384" spans="1:12">
      <c r="A384" s="864"/>
      <c r="B384" s="876"/>
      <c r="C384" s="866" t="s">
        <v>2112</v>
      </c>
      <c r="D384" s="865"/>
      <c r="E384" s="865"/>
      <c r="F384" s="865"/>
      <c r="G384" s="865"/>
      <c r="H384" s="910"/>
      <c r="I384" s="865"/>
      <c r="J384" s="865"/>
      <c r="K384" s="877"/>
      <c r="L384" s="868"/>
    </row>
    <row r="385" spans="1:12">
      <c r="A385" s="864"/>
      <c r="B385" s="867" t="s">
        <v>2113</v>
      </c>
      <c r="C385" s="866" t="s">
        <v>2114</v>
      </c>
      <c r="D385" s="865"/>
      <c r="E385" s="865"/>
      <c r="F385" s="865"/>
      <c r="G385" s="865"/>
      <c r="H385" s="910"/>
      <c r="I385" s="865"/>
      <c r="J385" s="865"/>
      <c r="K385" s="877"/>
      <c r="L385" s="868"/>
    </row>
    <row r="386" spans="1:12">
      <c r="A386" s="890"/>
      <c r="B386" s="867" t="s">
        <v>2115</v>
      </c>
      <c r="C386" s="865"/>
      <c r="D386" s="865"/>
      <c r="E386" s="865"/>
      <c r="F386" s="865"/>
      <c r="G386" s="865"/>
      <c r="H386" s="910"/>
      <c r="I386" s="865"/>
      <c r="J386" s="865"/>
      <c r="K386" s="877"/>
      <c r="L386" s="868"/>
    </row>
    <row r="387" spans="1:12">
      <c r="A387" s="864"/>
      <c r="B387" s="915" t="s">
        <v>2116</v>
      </c>
      <c r="C387" s="865"/>
      <c r="D387" s="865"/>
      <c r="E387" s="865"/>
      <c r="F387" s="865"/>
      <c r="G387" s="865"/>
      <c r="H387" s="910"/>
      <c r="I387" s="865"/>
      <c r="J387" s="865"/>
      <c r="K387" s="877"/>
      <c r="L387" s="868"/>
    </row>
    <row r="388" spans="1:12">
      <c r="A388" s="864"/>
      <c r="B388" s="915" t="s">
        <v>2117</v>
      </c>
      <c r="C388" s="865"/>
      <c r="D388" s="865"/>
      <c r="E388" s="865"/>
      <c r="F388" s="865"/>
      <c r="G388" s="865"/>
      <c r="H388" s="910"/>
      <c r="I388" s="865"/>
      <c r="J388" s="865"/>
      <c r="K388" s="877"/>
      <c r="L388" s="868"/>
    </row>
    <row r="389" spans="1:12">
      <c r="A389" s="864"/>
      <c r="B389" s="915"/>
      <c r="C389" s="865"/>
      <c r="D389" s="865"/>
      <c r="E389" s="865"/>
      <c r="F389" s="865"/>
      <c r="G389" s="865"/>
      <c r="H389" s="910"/>
      <c r="I389" s="865"/>
      <c r="J389" s="865"/>
      <c r="K389" s="877"/>
      <c r="L389" s="868"/>
    </row>
    <row r="390" spans="1:12">
      <c r="A390" s="864"/>
      <c r="B390" s="915"/>
      <c r="C390" s="865"/>
      <c r="D390" s="865"/>
      <c r="E390" s="865"/>
      <c r="F390" s="865"/>
      <c r="G390" s="865"/>
      <c r="H390" s="910"/>
      <c r="I390" s="865"/>
      <c r="J390" s="865"/>
      <c r="K390" s="877"/>
      <c r="L390" s="868"/>
    </row>
    <row r="391" spans="1:12">
      <c r="A391" s="864"/>
      <c r="B391" s="915"/>
      <c r="C391" s="865"/>
      <c r="D391" s="865"/>
      <c r="E391" s="865"/>
      <c r="F391" s="865"/>
      <c r="G391" s="865"/>
      <c r="H391" s="910"/>
      <c r="I391" s="865"/>
      <c r="J391" s="865"/>
      <c r="K391" s="877"/>
      <c r="L391" s="868"/>
    </row>
    <row r="392" spans="1:12">
      <c r="A392" s="864"/>
      <c r="B392" s="915"/>
      <c r="C392" s="865"/>
      <c r="D392" s="865"/>
      <c r="E392" s="865"/>
      <c r="F392" s="865"/>
      <c r="G392" s="865"/>
      <c r="H392" s="910"/>
      <c r="I392" s="865"/>
      <c r="J392" s="865"/>
      <c r="K392" s="877"/>
      <c r="L392" s="868"/>
    </row>
    <row r="393" spans="1:12">
      <c r="A393" s="890"/>
      <c r="B393" s="871"/>
      <c r="C393" s="870"/>
      <c r="D393" s="870"/>
      <c r="E393" s="870"/>
      <c r="F393" s="870"/>
      <c r="G393" s="870"/>
      <c r="H393" s="914"/>
      <c r="I393" s="870"/>
      <c r="J393" s="865"/>
      <c r="K393" s="891"/>
      <c r="L393" s="872"/>
    </row>
    <row r="394" spans="1:12">
      <c r="A394" s="892"/>
      <c r="B394" s="893"/>
      <c r="C394" s="893"/>
      <c r="D394" s="893"/>
      <c r="E394" s="893"/>
      <c r="F394" s="893"/>
      <c r="G394" s="894"/>
      <c r="H394" s="893"/>
      <c r="I394" s="894"/>
      <c r="J394" s="893"/>
      <c r="K394" s="893"/>
      <c r="L394" s="895"/>
    </row>
    <row r="395" spans="1:12">
      <c r="A395" s="896"/>
      <c r="B395" s="870"/>
      <c r="C395" s="870"/>
      <c r="D395" s="870"/>
      <c r="E395" s="870"/>
      <c r="F395" s="870"/>
      <c r="G395" s="897" t="s">
        <v>17</v>
      </c>
      <c r="H395" s="870"/>
      <c r="I395" s="897"/>
      <c r="J395" s="870"/>
      <c r="K395" s="898" t="s">
        <v>1974</v>
      </c>
      <c r="L395" s="899"/>
    </row>
    <row r="396" spans="1:12">
      <c r="A396" s="890"/>
      <c r="B396" s="865"/>
      <c r="C396" s="865"/>
      <c r="D396" s="865"/>
      <c r="E396" s="865"/>
      <c r="F396" s="865"/>
      <c r="G396" s="865"/>
      <c r="H396" s="865"/>
      <c r="I396" s="865"/>
      <c r="J396" s="865"/>
      <c r="K396" s="865"/>
      <c r="L396" s="868"/>
    </row>
    <row r="397" spans="1:12" ht="14.7" thickBot="1">
      <c r="A397" s="900"/>
      <c r="B397" s="901" t="s">
        <v>1975</v>
      </c>
      <c r="C397" s="902"/>
      <c r="D397" s="902"/>
      <c r="E397" s="902"/>
      <c r="F397" s="903"/>
      <c r="G397" s="902"/>
      <c r="H397" s="904">
        <f>H330+0.1</f>
        <v>1.6000000000000005</v>
      </c>
      <c r="I397" s="902"/>
      <c r="J397" s="902"/>
      <c r="K397" s="902"/>
      <c r="L397" s="905"/>
    </row>
    <row r="398" spans="1:12">
      <c r="A398" s="860"/>
      <c r="B398" s="861"/>
      <c r="C398" s="861"/>
      <c r="D398" s="861"/>
      <c r="E398" s="861"/>
      <c r="F398" s="861"/>
      <c r="G398" s="861"/>
      <c r="H398" s="861"/>
      <c r="I398" s="861"/>
      <c r="J398" s="861"/>
      <c r="K398" s="862"/>
      <c r="L398" s="863"/>
    </row>
    <row r="399" spans="1:12">
      <c r="A399" s="864"/>
      <c r="B399" s="865"/>
      <c r="C399" s="865"/>
      <c r="D399" s="865"/>
      <c r="E399" s="865"/>
      <c r="F399" s="865"/>
      <c r="G399" s="865"/>
      <c r="H399" s="865"/>
      <c r="I399" s="865"/>
      <c r="J399" s="865"/>
      <c r="K399" s="867" t="s">
        <v>1964</v>
      </c>
      <c r="L399" s="868"/>
    </row>
    <row r="400" spans="1:12">
      <c r="A400" s="869"/>
      <c r="B400" s="870"/>
      <c r="C400" s="870"/>
      <c r="D400" s="870"/>
      <c r="E400" s="870"/>
      <c r="F400" s="870"/>
      <c r="G400" s="870"/>
      <c r="H400" s="870"/>
      <c r="I400" s="870"/>
      <c r="J400" s="870"/>
      <c r="K400" s="871"/>
      <c r="L400" s="872"/>
    </row>
    <row r="401" spans="1:12">
      <c r="A401" s="873"/>
      <c r="B401" s="874"/>
      <c r="C401" s="893"/>
      <c r="D401" s="893"/>
      <c r="E401" s="893"/>
      <c r="F401" s="893"/>
      <c r="G401" s="893"/>
      <c r="H401" s="893"/>
      <c r="I401" s="874"/>
      <c r="J401" s="909"/>
      <c r="K401" s="909"/>
      <c r="L401" s="916"/>
    </row>
    <row r="402" spans="1:12">
      <c r="A402" s="890" t="s">
        <v>2006</v>
      </c>
      <c r="B402" s="908" t="s">
        <v>2118</v>
      </c>
      <c r="C402" s="865"/>
      <c r="D402" s="865"/>
      <c r="E402" s="865"/>
      <c r="F402" s="865"/>
      <c r="G402" s="865"/>
      <c r="H402" s="865"/>
      <c r="I402" s="876"/>
      <c r="J402" s="910"/>
      <c r="K402" s="910"/>
      <c r="L402" s="868"/>
    </row>
    <row r="403" spans="1:12">
      <c r="A403" s="890"/>
      <c r="B403" s="876"/>
      <c r="C403" s="865"/>
      <c r="D403" s="865"/>
      <c r="E403" s="865"/>
      <c r="F403" s="865"/>
      <c r="G403" s="865"/>
      <c r="H403" s="865"/>
      <c r="I403" s="876"/>
      <c r="J403" s="910"/>
      <c r="K403" s="910"/>
      <c r="L403" s="868"/>
    </row>
    <row r="404" spans="1:12">
      <c r="A404" s="864"/>
      <c r="B404" s="867" t="s">
        <v>2119</v>
      </c>
      <c r="C404" s="865"/>
      <c r="D404" s="865"/>
      <c r="E404" s="865"/>
      <c r="F404" s="865"/>
      <c r="G404" s="865"/>
      <c r="H404" s="865"/>
      <c r="I404" s="876"/>
      <c r="J404" s="910"/>
      <c r="K404" s="910"/>
      <c r="L404" s="868"/>
    </row>
    <row r="405" spans="1:12">
      <c r="A405" s="864"/>
      <c r="B405" s="867" t="s">
        <v>2120</v>
      </c>
      <c r="C405" s="865"/>
      <c r="D405" s="865"/>
      <c r="E405" s="865"/>
      <c r="F405" s="865"/>
      <c r="G405" s="865"/>
      <c r="H405" s="865"/>
      <c r="I405" s="876"/>
      <c r="J405" s="910"/>
      <c r="K405" s="910"/>
      <c r="L405" s="868"/>
    </row>
    <row r="406" spans="1:12">
      <c r="A406" s="864"/>
      <c r="B406" s="867" t="s">
        <v>2121</v>
      </c>
      <c r="C406" s="865"/>
      <c r="D406" s="865"/>
      <c r="E406" s="865"/>
      <c r="F406" s="865"/>
      <c r="G406" s="865"/>
      <c r="H406" s="865"/>
      <c r="I406" s="876"/>
      <c r="J406" s="910"/>
      <c r="K406" s="910"/>
      <c r="L406" s="868"/>
    </row>
    <row r="407" spans="1:12">
      <c r="A407" s="890"/>
      <c r="B407" s="876"/>
      <c r="C407" s="865"/>
      <c r="D407" s="865"/>
      <c r="E407" s="865"/>
      <c r="F407" s="865"/>
      <c r="G407" s="865"/>
      <c r="H407" s="865"/>
      <c r="I407" s="876"/>
      <c r="J407" s="910"/>
      <c r="K407" s="910"/>
      <c r="L407" s="868"/>
    </row>
    <row r="408" spans="1:12">
      <c r="A408" s="864"/>
      <c r="B408" s="867" t="s">
        <v>2122</v>
      </c>
      <c r="C408" s="865"/>
      <c r="D408" s="865"/>
      <c r="E408" s="865"/>
      <c r="F408" s="865"/>
      <c r="G408" s="865"/>
      <c r="H408" s="865"/>
      <c r="I408" s="876"/>
      <c r="J408" s="910"/>
      <c r="K408" s="910"/>
      <c r="L408" s="868"/>
    </row>
    <row r="409" spans="1:12">
      <c r="A409" s="864"/>
      <c r="B409" s="867" t="s">
        <v>2123</v>
      </c>
      <c r="C409" s="865"/>
      <c r="D409" s="865"/>
      <c r="E409" s="865"/>
      <c r="F409" s="865"/>
      <c r="G409" s="865"/>
      <c r="H409" s="865"/>
      <c r="I409" s="876"/>
      <c r="J409" s="910"/>
      <c r="K409" s="910"/>
      <c r="L409" s="868"/>
    </row>
    <row r="410" spans="1:12">
      <c r="A410" s="890"/>
      <c r="B410" s="876"/>
      <c r="C410" s="865"/>
      <c r="D410" s="865"/>
      <c r="E410" s="865"/>
      <c r="F410" s="865"/>
      <c r="G410" s="865"/>
      <c r="H410" s="865"/>
      <c r="I410" s="876"/>
      <c r="J410" s="910"/>
      <c r="K410" s="910"/>
      <c r="L410" s="868"/>
    </row>
    <row r="411" spans="1:12">
      <c r="A411" s="890" t="s">
        <v>1991</v>
      </c>
      <c r="B411" s="908" t="s">
        <v>2124</v>
      </c>
      <c r="C411" s="865"/>
      <c r="D411" s="865"/>
      <c r="E411" s="865"/>
      <c r="F411" s="865"/>
      <c r="G411" s="865"/>
      <c r="H411" s="865"/>
      <c r="I411" s="876"/>
      <c r="J411" s="910"/>
      <c r="K411" s="910"/>
      <c r="L411" s="868"/>
    </row>
    <row r="412" spans="1:12">
      <c r="A412" s="890"/>
      <c r="B412" s="876"/>
      <c r="C412" s="865"/>
      <c r="D412" s="865"/>
      <c r="E412" s="865"/>
      <c r="F412" s="865"/>
      <c r="G412" s="865"/>
      <c r="H412" s="865"/>
      <c r="I412" s="876"/>
      <c r="J412" s="910"/>
      <c r="K412" s="910"/>
      <c r="L412" s="868"/>
    </row>
    <row r="413" spans="1:12">
      <c r="A413" s="864"/>
      <c r="B413" s="867" t="s">
        <v>2125</v>
      </c>
      <c r="C413" s="865"/>
      <c r="D413" s="865"/>
      <c r="E413" s="865"/>
      <c r="F413" s="865"/>
      <c r="G413" s="865"/>
      <c r="H413" s="865"/>
      <c r="I413" s="876"/>
      <c r="J413" s="910"/>
      <c r="K413" s="910"/>
      <c r="L413" s="868"/>
    </row>
    <row r="414" spans="1:12">
      <c r="A414" s="864"/>
      <c r="B414" s="867" t="s">
        <v>2126</v>
      </c>
      <c r="C414" s="865"/>
      <c r="D414" s="865"/>
      <c r="E414" s="865"/>
      <c r="F414" s="865"/>
      <c r="G414" s="865"/>
      <c r="H414" s="865"/>
      <c r="I414" s="876"/>
      <c r="J414" s="910"/>
      <c r="K414" s="910"/>
      <c r="L414" s="868"/>
    </row>
    <row r="415" spans="1:12">
      <c r="A415" s="864"/>
      <c r="B415" s="867" t="s">
        <v>2127</v>
      </c>
      <c r="C415" s="865"/>
      <c r="D415" s="865"/>
      <c r="E415" s="865"/>
      <c r="F415" s="865"/>
      <c r="G415" s="865"/>
      <c r="H415" s="865"/>
      <c r="I415" s="876"/>
      <c r="J415" s="910"/>
      <c r="K415" s="910"/>
      <c r="L415" s="868"/>
    </row>
    <row r="416" spans="1:12">
      <c r="A416" s="864"/>
      <c r="B416" s="867" t="s">
        <v>2128</v>
      </c>
      <c r="C416" s="865"/>
      <c r="D416" s="865"/>
      <c r="E416" s="865"/>
      <c r="F416" s="865"/>
      <c r="G416" s="865"/>
      <c r="H416" s="865"/>
      <c r="I416" s="876"/>
      <c r="J416" s="910"/>
      <c r="K416" s="910"/>
      <c r="L416" s="868"/>
    </row>
    <row r="417" spans="1:12">
      <c r="A417" s="864"/>
      <c r="B417" s="867" t="s">
        <v>2129</v>
      </c>
      <c r="C417" s="865"/>
      <c r="D417" s="865"/>
      <c r="E417" s="865"/>
      <c r="F417" s="865"/>
      <c r="G417" s="865"/>
      <c r="H417" s="865"/>
      <c r="I417" s="876"/>
      <c r="J417" s="910"/>
      <c r="K417" s="910"/>
      <c r="L417" s="868"/>
    </row>
    <row r="418" spans="1:12">
      <c r="A418" s="890"/>
      <c r="B418" s="876"/>
      <c r="C418" s="865"/>
      <c r="D418" s="865"/>
      <c r="E418" s="865"/>
      <c r="F418" s="865"/>
      <c r="G418" s="865"/>
      <c r="H418" s="865"/>
      <c r="I418" s="876"/>
      <c r="J418" s="910"/>
      <c r="K418" s="910"/>
      <c r="L418" s="868"/>
    </row>
    <row r="419" spans="1:12">
      <c r="A419" s="890" t="s">
        <v>2064</v>
      </c>
      <c r="B419" s="908" t="s">
        <v>2130</v>
      </c>
      <c r="C419" s="865"/>
      <c r="D419" s="865"/>
      <c r="E419" s="865"/>
      <c r="F419" s="865"/>
      <c r="G419" s="865"/>
      <c r="H419" s="865"/>
      <c r="I419" s="876"/>
      <c r="J419" s="910"/>
      <c r="K419" s="910"/>
      <c r="L419" s="868"/>
    </row>
    <row r="420" spans="1:12">
      <c r="A420" s="890"/>
      <c r="B420" s="876"/>
      <c r="C420" s="865"/>
      <c r="D420" s="865"/>
      <c r="E420" s="865"/>
      <c r="F420" s="865"/>
      <c r="G420" s="865"/>
      <c r="H420" s="865"/>
      <c r="I420" s="876"/>
      <c r="J420" s="910"/>
      <c r="K420" s="910"/>
      <c r="L420" s="868"/>
    </row>
    <row r="421" spans="1:12">
      <c r="A421" s="864"/>
      <c r="B421" s="867" t="s">
        <v>2131</v>
      </c>
      <c r="C421" s="865"/>
      <c r="D421" s="865"/>
      <c r="E421" s="865"/>
      <c r="F421" s="865"/>
      <c r="G421" s="865"/>
      <c r="H421" s="865"/>
      <c r="I421" s="876"/>
      <c r="J421" s="910"/>
      <c r="K421" s="910"/>
      <c r="L421" s="868"/>
    </row>
    <row r="422" spans="1:12">
      <c r="A422" s="864"/>
      <c r="B422" s="867" t="s">
        <v>2132</v>
      </c>
      <c r="C422" s="865"/>
      <c r="D422" s="865"/>
      <c r="E422" s="865"/>
      <c r="F422" s="865"/>
      <c r="G422" s="865"/>
      <c r="H422" s="865"/>
      <c r="I422" s="876"/>
      <c r="J422" s="910"/>
      <c r="K422" s="910"/>
      <c r="L422" s="868"/>
    </row>
    <row r="423" spans="1:12">
      <c r="A423" s="890"/>
      <c r="B423" s="876"/>
      <c r="C423" s="865"/>
      <c r="D423" s="865"/>
      <c r="E423" s="865"/>
      <c r="F423" s="865"/>
      <c r="G423" s="865"/>
      <c r="H423" s="865"/>
      <c r="I423" s="876"/>
      <c r="J423" s="910"/>
      <c r="K423" s="910"/>
      <c r="L423" s="868"/>
    </row>
    <row r="424" spans="1:12">
      <c r="A424" s="864"/>
      <c r="B424" s="867" t="s">
        <v>2133</v>
      </c>
      <c r="C424" s="865"/>
      <c r="D424" s="865"/>
      <c r="E424" s="865"/>
      <c r="F424" s="865"/>
      <c r="G424" s="865"/>
      <c r="H424" s="865"/>
      <c r="I424" s="876"/>
      <c r="J424" s="910"/>
      <c r="K424" s="910"/>
      <c r="L424" s="868"/>
    </row>
    <row r="425" spans="1:12">
      <c r="A425" s="864"/>
      <c r="B425" s="867" t="s">
        <v>2134</v>
      </c>
      <c r="C425" s="865"/>
      <c r="D425" s="865"/>
      <c r="E425" s="865"/>
      <c r="F425" s="865"/>
      <c r="G425" s="865"/>
      <c r="H425" s="865"/>
      <c r="I425" s="876"/>
      <c r="J425" s="910"/>
      <c r="K425" s="910"/>
      <c r="L425" s="868"/>
    </row>
    <row r="426" spans="1:12">
      <c r="A426" s="864"/>
      <c r="B426" s="867" t="s">
        <v>2135</v>
      </c>
      <c r="C426" s="865"/>
      <c r="D426" s="865"/>
      <c r="E426" s="865"/>
      <c r="F426" s="865"/>
      <c r="G426" s="865"/>
      <c r="H426" s="865"/>
      <c r="I426" s="876"/>
      <c r="J426" s="910"/>
      <c r="K426" s="910"/>
      <c r="L426" s="868"/>
    </row>
    <row r="427" spans="1:12">
      <c r="A427" s="864"/>
      <c r="B427" s="867" t="s">
        <v>2136</v>
      </c>
      <c r="C427" s="865"/>
      <c r="D427" s="865"/>
      <c r="E427" s="865"/>
      <c r="F427" s="865"/>
      <c r="G427" s="865"/>
      <c r="H427" s="865"/>
      <c r="I427" s="876"/>
      <c r="J427" s="910"/>
      <c r="K427" s="910"/>
      <c r="L427" s="868"/>
    </row>
    <row r="428" spans="1:12">
      <c r="A428" s="864"/>
      <c r="B428" s="867" t="s">
        <v>2137</v>
      </c>
      <c r="C428" s="865"/>
      <c r="D428" s="865"/>
      <c r="E428" s="865"/>
      <c r="F428" s="865"/>
      <c r="G428" s="865"/>
      <c r="H428" s="865"/>
      <c r="I428" s="876"/>
      <c r="J428" s="910"/>
      <c r="K428" s="910"/>
      <c r="L428" s="868"/>
    </row>
    <row r="429" spans="1:12">
      <c r="A429" s="864"/>
      <c r="B429" s="867" t="s">
        <v>2138</v>
      </c>
      <c r="C429" s="865"/>
      <c r="D429" s="865"/>
      <c r="E429" s="865"/>
      <c r="F429" s="865"/>
      <c r="G429" s="865"/>
      <c r="H429" s="865"/>
      <c r="I429" s="876"/>
      <c r="J429" s="910"/>
      <c r="K429" s="910"/>
      <c r="L429" s="868"/>
    </row>
    <row r="430" spans="1:12">
      <c r="A430" s="890"/>
      <c r="B430" s="876"/>
      <c r="C430" s="865"/>
      <c r="D430" s="865"/>
      <c r="E430" s="865"/>
      <c r="F430" s="865"/>
      <c r="G430" s="865"/>
      <c r="H430" s="865"/>
      <c r="I430" s="876"/>
      <c r="J430" s="910"/>
      <c r="K430" s="910"/>
      <c r="L430" s="868"/>
    </row>
    <row r="431" spans="1:12">
      <c r="A431" s="890" t="s">
        <v>2099</v>
      </c>
      <c r="B431" s="908" t="s">
        <v>2139</v>
      </c>
      <c r="C431" s="865"/>
      <c r="D431" s="865"/>
      <c r="E431" s="865"/>
      <c r="F431" s="865"/>
      <c r="G431" s="865"/>
      <c r="H431" s="865"/>
      <c r="I431" s="876"/>
      <c r="J431" s="910"/>
      <c r="K431" s="910"/>
      <c r="L431" s="868"/>
    </row>
    <row r="432" spans="1:12">
      <c r="A432" s="890"/>
      <c r="B432" s="876"/>
      <c r="C432" s="865"/>
      <c r="D432" s="865"/>
      <c r="E432" s="865"/>
      <c r="F432" s="865"/>
      <c r="G432" s="865"/>
      <c r="H432" s="865"/>
      <c r="I432" s="876"/>
      <c r="J432" s="910"/>
      <c r="K432" s="910"/>
      <c r="L432" s="868"/>
    </row>
    <row r="433" spans="1:12">
      <c r="A433" s="864"/>
      <c r="B433" s="867" t="s">
        <v>2140</v>
      </c>
      <c r="C433" s="865"/>
      <c r="D433" s="865"/>
      <c r="E433" s="865"/>
      <c r="F433" s="865"/>
      <c r="G433" s="865"/>
      <c r="H433" s="865"/>
      <c r="I433" s="876"/>
      <c r="J433" s="910"/>
      <c r="K433" s="910"/>
      <c r="L433" s="868"/>
    </row>
    <row r="434" spans="1:12">
      <c r="A434" s="864"/>
      <c r="B434" s="867" t="s">
        <v>2141</v>
      </c>
      <c r="C434" s="865"/>
      <c r="D434" s="865"/>
      <c r="E434" s="865"/>
      <c r="F434" s="865"/>
      <c r="G434" s="865"/>
      <c r="H434" s="865"/>
      <c r="I434" s="876"/>
      <c r="J434" s="910"/>
      <c r="K434" s="910"/>
      <c r="L434" s="868"/>
    </row>
    <row r="435" spans="1:12">
      <c r="A435" s="864"/>
      <c r="B435" s="867" t="s">
        <v>2142</v>
      </c>
      <c r="C435" s="865"/>
      <c r="D435" s="865"/>
      <c r="E435" s="865"/>
      <c r="F435" s="865"/>
      <c r="G435" s="865"/>
      <c r="H435" s="865"/>
      <c r="I435" s="876"/>
      <c r="J435" s="910"/>
      <c r="K435" s="910"/>
      <c r="L435" s="868"/>
    </row>
    <row r="436" spans="1:12">
      <c r="A436" s="890"/>
      <c r="B436" s="876"/>
      <c r="C436" s="865"/>
      <c r="D436" s="865"/>
      <c r="E436" s="865"/>
      <c r="F436" s="865"/>
      <c r="G436" s="865"/>
      <c r="H436" s="865"/>
      <c r="I436" s="876"/>
      <c r="J436" s="910"/>
      <c r="K436" s="910"/>
      <c r="L436" s="868"/>
    </row>
    <row r="437" spans="1:12">
      <c r="A437" s="890" t="s">
        <v>2143</v>
      </c>
      <c r="B437" s="908" t="s">
        <v>2144</v>
      </c>
      <c r="C437" s="865"/>
      <c r="D437" s="865"/>
      <c r="E437" s="865"/>
      <c r="F437" s="865"/>
      <c r="G437" s="865"/>
      <c r="H437" s="865"/>
      <c r="I437" s="876"/>
      <c r="J437" s="910"/>
      <c r="K437" s="910"/>
      <c r="L437" s="868"/>
    </row>
    <row r="438" spans="1:12">
      <c r="A438" s="890"/>
      <c r="B438" s="876"/>
      <c r="C438" s="865"/>
      <c r="D438" s="865"/>
      <c r="E438" s="865"/>
      <c r="F438" s="865"/>
      <c r="G438" s="865"/>
      <c r="H438" s="865"/>
      <c r="I438" s="876"/>
      <c r="J438" s="910"/>
      <c r="K438" s="910"/>
      <c r="L438" s="868"/>
    </row>
    <row r="439" spans="1:12">
      <c r="A439" s="864"/>
      <c r="B439" s="867" t="s">
        <v>2145</v>
      </c>
      <c r="C439" s="865"/>
      <c r="D439" s="865"/>
      <c r="E439" s="865"/>
      <c r="F439" s="865"/>
      <c r="G439" s="865"/>
      <c r="H439" s="865"/>
      <c r="I439" s="876"/>
      <c r="J439" s="910"/>
      <c r="K439" s="910"/>
      <c r="L439" s="868"/>
    </row>
    <row r="440" spans="1:12">
      <c r="A440" s="864"/>
      <c r="B440" s="867" t="s">
        <v>2146</v>
      </c>
      <c r="C440" s="865"/>
      <c r="D440" s="865"/>
      <c r="E440" s="865"/>
      <c r="F440" s="865"/>
      <c r="G440" s="865"/>
      <c r="H440" s="865"/>
      <c r="I440" s="876"/>
      <c r="J440" s="910"/>
      <c r="K440" s="910"/>
      <c r="L440" s="868"/>
    </row>
    <row r="441" spans="1:12">
      <c r="A441" s="864"/>
      <c r="B441" s="867" t="s">
        <v>2147</v>
      </c>
      <c r="C441" s="865"/>
      <c r="D441" s="865"/>
      <c r="E441" s="865"/>
      <c r="F441" s="865"/>
      <c r="G441" s="865"/>
      <c r="H441" s="865"/>
      <c r="I441" s="876"/>
      <c r="J441" s="910"/>
      <c r="K441" s="910"/>
      <c r="L441" s="868"/>
    </row>
    <row r="442" spans="1:12">
      <c r="A442" s="864"/>
      <c r="B442" s="867"/>
      <c r="C442" s="865"/>
      <c r="D442" s="865"/>
      <c r="E442" s="865"/>
      <c r="F442" s="865"/>
      <c r="G442" s="865"/>
      <c r="H442" s="865"/>
      <c r="I442" s="876"/>
      <c r="J442" s="910"/>
      <c r="K442" s="910"/>
      <c r="L442" s="868"/>
    </row>
    <row r="443" spans="1:12">
      <c r="A443" s="864"/>
      <c r="B443" s="867"/>
      <c r="C443" s="865"/>
      <c r="D443" s="865"/>
      <c r="E443" s="865"/>
      <c r="F443" s="865"/>
      <c r="G443" s="865"/>
      <c r="H443" s="865"/>
      <c r="I443" s="876"/>
      <c r="J443" s="910"/>
      <c r="K443" s="910"/>
      <c r="L443" s="868"/>
    </row>
    <row r="444" spans="1:12">
      <c r="A444" s="864"/>
      <c r="B444" s="867"/>
      <c r="C444" s="865"/>
      <c r="D444" s="865"/>
      <c r="E444" s="865"/>
      <c r="F444" s="865"/>
      <c r="G444" s="865"/>
      <c r="H444" s="865"/>
      <c r="I444" s="876"/>
      <c r="J444" s="910"/>
      <c r="K444" s="910"/>
      <c r="L444" s="868"/>
    </row>
    <row r="445" spans="1:12">
      <c r="A445" s="864"/>
      <c r="B445" s="867"/>
      <c r="C445" s="865"/>
      <c r="D445" s="865"/>
      <c r="E445" s="865"/>
      <c r="F445" s="865"/>
      <c r="G445" s="865"/>
      <c r="H445" s="865"/>
      <c r="I445" s="876"/>
      <c r="J445" s="910"/>
      <c r="K445" s="910"/>
      <c r="L445" s="868"/>
    </row>
    <row r="446" spans="1:12">
      <c r="A446" s="864"/>
      <c r="B446" s="867"/>
      <c r="C446" s="865"/>
      <c r="D446" s="865"/>
      <c r="E446" s="865"/>
      <c r="F446" s="865"/>
      <c r="G446" s="865"/>
      <c r="H446" s="865"/>
      <c r="I446" s="876"/>
      <c r="J446" s="910"/>
      <c r="K446" s="910"/>
      <c r="L446" s="868"/>
    </row>
    <row r="447" spans="1:12">
      <c r="A447" s="864"/>
      <c r="B447" s="867"/>
      <c r="C447" s="865"/>
      <c r="D447" s="865"/>
      <c r="E447" s="865"/>
      <c r="F447" s="865"/>
      <c r="G447" s="865"/>
      <c r="H447" s="865"/>
      <c r="I447" s="876"/>
      <c r="J447" s="910"/>
      <c r="K447" s="910"/>
      <c r="L447" s="868"/>
    </row>
    <row r="448" spans="1:12">
      <c r="A448" s="864"/>
      <c r="B448" s="867"/>
      <c r="C448" s="865"/>
      <c r="D448" s="865"/>
      <c r="E448" s="865"/>
      <c r="F448" s="865"/>
      <c r="G448" s="865"/>
      <c r="H448" s="865"/>
      <c r="I448" s="876"/>
      <c r="J448" s="910"/>
      <c r="K448" s="910"/>
      <c r="L448" s="868"/>
    </row>
    <row r="449" spans="1:12">
      <c r="A449" s="864"/>
      <c r="B449" s="867"/>
      <c r="C449" s="865"/>
      <c r="D449" s="865"/>
      <c r="E449" s="865"/>
      <c r="F449" s="865"/>
      <c r="G449" s="865"/>
      <c r="H449" s="865"/>
      <c r="I449" s="876"/>
      <c r="J449" s="910"/>
      <c r="K449" s="910"/>
      <c r="L449" s="868"/>
    </row>
    <row r="450" spans="1:12">
      <c r="A450" s="864"/>
      <c r="B450" s="867"/>
      <c r="C450" s="865"/>
      <c r="D450" s="865"/>
      <c r="E450" s="865"/>
      <c r="F450" s="865"/>
      <c r="G450" s="865"/>
      <c r="H450" s="865"/>
      <c r="I450" s="876"/>
      <c r="J450" s="910"/>
      <c r="K450" s="910"/>
      <c r="L450" s="868"/>
    </row>
    <row r="451" spans="1:12">
      <c r="A451" s="864"/>
      <c r="B451" s="867"/>
      <c r="C451" s="865"/>
      <c r="D451" s="865"/>
      <c r="E451" s="865"/>
      <c r="F451" s="865"/>
      <c r="G451" s="865"/>
      <c r="H451" s="865"/>
      <c r="I451" s="876"/>
      <c r="J451" s="910"/>
      <c r="K451" s="910"/>
      <c r="L451" s="868"/>
    </row>
    <row r="452" spans="1:12">
      <c r="A452" s="864"/>
      <c r="B452" s="867"/>
      <c r="C452" s="865"/>
      <c r="D452" s="865"/>
      <c r="E452" s="865"/>
      <c r="F452" s="865"/>
      <c r="G452" s="865"/>
      <c r="H452" s="865"/>
      <c r="I452" s="876"/>
      <c r="J452" s="910"/>
      <c r="K452" s="910"/>
      <c r="L452" s="868"/>
    </row>
    <row r="453" spans="1:12">
      <c r="A453" s="864"/>
      <c r="B453" s="867"/>
      <c r="C453" s="865"/>
      <c r="D453" s="865"/>
      <c r="E453" s="865"/>
      <c r="F453" s="865"/>
      <c r="G453" s="865"/>
      <c r="H453" s="865"/>
      <c r="I453" s="876"/>
      <c r="J453" s="910"/>
      <c r="K453" s="910"/>
      <c r="L453" s="868"/>
    </row>
    <row r="454" spans="1:12">
      <c r="A454" s="864"/>
      <c r="B454" s="867"/>
      <c r="C454" s="865"/>
      <c r="D454" s="865"/>
      <c r="E454" s="865"/>
      <c r="F454" s="865"/>
      <c r="G454" s="865"/>
      <c r="H454" s="865"/>
      <c r="I454" s="876"/>
      <c r="J454" s="910"/>
      <c r="K454" s="910"/>
      <c r="L454" s="868"/>
    </row>
    <row r="455" spans="1:12">
      <c r="A455" s="864"/>
      <c r="B455" s="867"/>
      <c r="C455" s="865"/>
      <c r="D455" s="865"/>
      <c r="E455" s="865"/>
      <c r="F455" s="865"/>
      <c r="G455" s="865"/>
      <c r="H455" s="865"/>
      <c r="I455" s="876"/>
      <c r="J455" s="910"/>
      <c r="K455" s="910"/>
      <c r="L455" s="868"/>
    </row>
    <row r="456" spans="1:12">
      <c r="A456" s="864"/>
      <c r="B456" s="867"/>
      <c r="C456" s="865"/>
      <c r="D456" s="865"/>
      <c r="E456" s="865"/>
      <c r="F456" s="865"/>
      <c r="G456" s="865"/>
      <c r="H456" s="865"/>
      <c r="I456" s="876"/>
      <c r="J456" s="910"/>
      <c r="K456" s="910"/>
      <c r="L456" s="868"/>
    </row>
    <row r="457" spans="1:12">
      <c r="A457" s="864"/>
      <c r="B457" s="867"/>
      <c r="C457" s="865"/>
      <c r="D457" s="865"/>
      <c r="E457" s="865"/>
      <c r="F457" s="865"/>
      <c r="G457" s="865"/>
      <c r="H457" s="865"/>
      <c r="I457" s="876"/>
      <c r="J457" s="910"/>
      <c r="K457" s="910"/>
      <c r="L457" s="868"/>
    </row>
    <row r="458" spans="1:12">
      <c r="A458" s="890"/>
      <c r="B458" s="876"/>
      <c r="C458" s="865"/>
      <c r="D458" s="865"/>
      <c r="E458" s="865"/>
      <c r="F458" s="865"/>
      <c r="G458" s="865"/>
      <c r="H458" s="865"/>
      <c r="I458" s="876"/>
      <c r="J458" s="910"/>
      <c r="K458" s="910"/>
      <c r="L458" s="868"/>
    </row>
    <row r="459" spans="1:12">
      <c r="A459" s="890"/>
      <c r="B459" s="876"/>
      <c r="C459" s="865"/>
      <c r="D459" s="865"/>
      <c r="E459" s="865"/>
      <c r="F459" s="865"/>
      <c r="G459" s="865"/>
      <c r="H459" s="865"/>
      <c r="I459" s="876"/>
      <c r="J459" s="910"/>
      <c r="K459" s="910"/>
      <c r="L459" s="868"/>
    </row>
    <row r="460" spans="1:12">
      <c r="A460" s="890"/>
      <c r="B460" s="871"/>
      <c r="C460" s="870"/>
      <c r="D460" s="870"/>
      <c r="E460" s="870"/>
      <c r="F460" s="870"/>
      <c r="G460" s="870"/>
      <c r="H460" s="870"/>
      <c r="I460" s="871"/>
      <c r="J460" s="914"/>
      <c r="K460" s="914"/>
      <c r="L460" s="872"/>
    </row>
    <row r="461" spans="1:12">
      <c r="A461" s="892"/>
      <c r="B461" s="893"/>
      <c r="C461" s="893"/>
      <c r="D461" s="893"/>
      <c r="E461" s="893"/>
      <c r="F461" s="893"/>
      <c r="G461" s="894"/>
      <c r="H461" s="893"/>
      <c r="I461" s="894"/>
      <c r="J461" s="893"/>
      <c r="K461" s="893"/>
      <c r="L461" s="895"/>
    </row>
    <row r="462" spans="1:12">
      <c r="A462" s="896"/>
      <c r="B462" s="870"/>
      <c r="C462" s="870"/>
      <c r="D462" s="870"/>
      <c r="E462" s="870"/>
      <c r="F462" s="870"/>
      <c r="G462" s="897" t="s">
        <v>17</v>
      </c>
      <c r="H462" s="870"/>
      <c r="I462" s="897"/>
      <c r="J462" s="870"/>
      <c r="K462" s="898" t="s">
        <v>1974</v>
      </c>
      <c r="L462" s="899"/>
    </row>
    <row r="463" spans="1:12">
      <c r="A463" s="890"/>
      <c r="B463" s="865"/>
      <c r="C463" s="865"/>
      <c r="D463" s="865"/>
      <c r="E463" s="865"/>
      <c r="F463" s="865"/>
      <c r="G463" s="865"/>
      <c r="H463" s="865"/>
      <c r="I463" s="865"/>
      <c r="J463" s="865"/>
      <c r="K463" s="865"/>
      <c r="L463" s="868"/>
    </row>
    <row r="464" spans="1:12" ht="14.7" thickBot="1">
      <c r="A464" s="900"/>
      <c r="B464" s="901" t="s">
        <v>1975</v>
      </c>
      <c r="C464" s="902"/>
      <c r="D464" s="902"/>
      <c r="E464" s="902"/>
      <c r="F464" s="903"/>
      <c r="G464" s="902"/>
      <c r="H464" s="904">
        <f>H397+0.1</f>
        <v>1.7000000000000006</v>
      </c>
      <c r="I464" s="902"/>
      <c r="J464" s="902"/>
      <c r="K464" s="902"/>
      <c r="L464" s="905"/>
    </row>
    <row r="465" spans="1:12">
      <c r="A465" s="860"/>
      <c r="B465" s="861"/>
      <c r="C465" s="861"/>
      <c r="D465" s="861"/>
      <c r="E465" s="861"/>
      <c r="F465" s="861"/>
      <c r="G465" s="861"/>
      <c r="H465" s="861"/>
      <c r="I465" s="861"/>
      <c r="J465" s="861"/>
      <c r="K465" s="862"/>
      <c r="L465" s="863"/>
    </row>
    <row r="466" spans="1:12">
      <c r="A466" s="864"/>
      <c r="B466" s="865"/>
      <c r="C466" s="865"/>
      <c r="D466" s="865"/>
      <c r="E466" s="865"/>
      <c r="F466" s="865"/>
      <c r="G466" s="865"/>
      <c r="H466" s="865"/>
      <c r="I466" s="865"/>
      <c r="J466" s="865"/>
      <c r="K466" s="867" t="s">
        <v>1964</v>
      </c>
      <c r="L466" s="868"/>
    </row>
    <row r="467" spans="1:12">
      <c r="A467" s="869"/>
      <c r="B467" s="870"/>
      <c r="C467" s="870"/>
      <c r="D467" s="870"/>
      <c r="E467" s="870"/>
      <c r="F467" s="870"/>
      <c r="G467" s="870"/>
      <c r="H467" s="870"/>
      <c r="I467" s="870"/>
      <c r="J467" s="870"/>
      <c r="K467" s="871"/>
      <c r="L467" s="872"/>
    </row>
    <row r="468" spans="1:12">
      <c r="A468" s="873"/>
      <c r="B468" s="874"/>
      <c r="C468" s="893"/>
      <c r="D468" s="893"/>
      <c r="E468" s="893"/>
      <c r="F468" s="893"/>
      <c r="G468" s="893"/>
      <c r="H468" s="909"/>
      <c r="I468" s="893"/>
      <c r="J468" s="893"/>
      <c r="K468" s="875"/>
      <c r="L468" s="916"/>
    </row>
    <row r="469" spans="1:12">
      <c r="A469" s="890" t="s">
        <v>2006</v>
      </c>
      <c r="B469" s="908" t="s">
        <v>2148</v>
      </c>
      <c r="C469" s="865"/>
      <c r="D469" s="865"/>
      <c r="E469" s="865"/>
      <c r="F469" s="865"/>
      <c r="G469" s="865"/>
      <c r="H469" s="910"/>
      <c r="I469" s="865"/>
      <c r="J469" s="865"/>
      <c r="K469" s="877"/>
      <c r="L469" s="868"/>
    </row>
    <row r="470" spans="1:12">
      <c r="A470" s="890"/>
      <c r="B470" s="876"/>
      <c r="C470" s="865"/>
      <c r="D470" s="865"/>
      <c r="E470" s="865"/>
      <c r="F470" s="865"/>
      <c r="G470" s="865"/>
      <c r="H470" s="910"/>
      <c r="I470" s="865"/>
      <c r="J470" s="865"/>
      <c r="K470" s="877"/>
      <c r="L470" s="868"/>
    </row>
    <row r="471" spans="1:12">
      <c r="A471" s="864"/>
      <c r="B471" s="908" t="s">
        <v>2149</v>
      </c>
      <c r="C471" s="865"/>
      <c r="D471" s="865"/>
      <c r="E471" s="865"/>
      <c r="F471" s="865"/>
      <c r="G471" s="865"/>
      <c r="H471" s="910"/>
      <c r="I471" s="865"/>
      <c r="J471" s="865"/>
      <c r="K471" s="877"/>
      <c r="L471" s="868"/>
    </row>
    <row r="472" spans="1:12">
      <c r="A472" s="890"/>
      <c r="B472" s="876"/>
      <c r="C472" s="865"/>
      <c r="D472" s="865"/>
      <c r="E472" s="865"/>
      <c r="F472" s="865"/>
      <c r="G472" s="865"/>
      <c r="H472" s="910"/>
      <c r="I472" s="865"/>
      <c r="J472" s="865"/>
      <c r="K472" s="877"/>
      <c r="L472" s="868"/>
    </row>
    <row r="473" spans="1:12">
      <c r="A473" s="864"/>
      <c r="B473" s="867" t="s">
        <v>2150</v>
      </c>
      <c r="C473" s="865"/>
      <c r="D473" s="865"/>
      <c r="E473" s="865"/>
      <c r="F473" s="865"/>
      <c r="G473" s="865"/>
      <c r="H473" s="910"/>
      <c r="I473" s="865"/>
      <c r="J473" s="865"/>
      <c r="K473" s="877"/>
      <c r="L473" s="868"/>
    </row>
    <row r="474" spans="1:12">
      <c r="A474" s="864"/>
      <c r="B474" s="867" t="s">
        <v>2151</v>
      </c>
      <c r="C474" s="865"/>
      <c r="D474" s="865"/>
      <c r="E474" s="865"/>
      <c r="F474" s="865"/>
      <c r="G474" s="865"/>
      <c r="H474" s="910"/>
      <c r="I474" s="865"/>
      <c r="J474" s="865"/>
      <c r="K474" s="877"/>
      <c r="L474" s="868"/>
    </row>
    <row r="475" spans="1:12">
      <c r="A475" s="864"/>
      <c r="B475" s="867" t="s">
        <v>2152</v>
      </c>
      <c r="C475" s="865"/>
      <c r="D475" s="865"/>
      <c r="E475" s="865"/>
      <c r="F475" s="865"/>
      <c r="G475" s="865"/>
      <c r="H475" s="910"/>
      <c r="I475" s="865"/>
      <c r="J475" s="865"/>
      <c r="K475" s="877"/>
      <c r="L475" s="868"/>
    </row>
    <row r="476" spans="1:12">
      <c r="A476" s="864"/>
      <c r="B476" s="867" t="s">
        <v>2153</v>
      </c>
      <c r="C476" s="865"/>
      <c r="D476" s="865"/>
      <c r="E476" s="865"/>
      <c r="F476" s="865"/>
      <c r="G476" s="865"/>
      <c r="H476" s="910"/>
      <c r="I476" s="865"/>
      <c r="J476" s="865"/>
      <c r="K476" s="877"/>
      <c r="L476" s="868"/>
    </row>
    <row r="477" spans="1:12">
      <c r="A477" s="890"/>
      <c r="B477" s="867" t="s">
        <v>2154</v>
      </c>
      <c r="C477" s="865"/>
      <c r="D477" s="865"/>
      <c r="E477" s="865"/>
      <c r="F477" s="865"/>
      <c r="G477" s="865"/>
      <c r="H477" s="910"/>
      <c r="I477" s="865"/>
      <c r="J477" s="865"/>
      <c r="K477" s="877"/>
      <c r="L477" s="868"/>
    </row>
    <row r="478" spans="1:12">
      <c r="A478" s="890"/>
      <c r="B478" s="867" t="s">
        <v>2155</v>
      </c>
      <c r="C478" s="865"/>
      <c r="D478" s="865"/>
      <c r="E478" s="865"/>
      <c r="F478" s="865"/>
      <c r="G478" s="865"/>
      <c r="H478" s="910"/>
      <c r="I478" s="865"/>
      <c r="J478" s="865"/>
      <c r="K478" s="877"/>
      <c r="L478" s="868"/>
    </row>
    <row r="479" spans="1:12">
      <c r="A479" s="890"/>
      <c r="B479" s="867" t="s">
        <v>2156</v>
      </c>
      <c r="C479" s="865"/>
      <c r="D479" s="865"/>
      <c r="E479" s="865"/>
      <c r="F479" s="865"/>
      <c r="G479" s="865"/>
      <c r="H479" s="910"/>
      <c r="I479" s="865"/>
      <c r="J479" s="865"/>
      <c r="K479" s="877"/>
      <c r="L479" s="868"/>
    </row>
    <row r="480" spans="1:12">
      <c r="A480" s="890"/>
      <c r="B480" s="867" t="s">
        <v>2157</v>
      </c>
      <c r="C480" s="865"/>
      <c r="D480" s="865"/>
      <c r="E480" s="865"/>
      <c r="F480" s="865"/>
      <c r="G480" s="865"/>
      <c r="H480" s="910"/>
      <c r="I480" s="865"/>
      <c r="J480" s="865"/>
      <c r="K480" s="877"/>
      <c r="L480" s="868"/>
    </row>
    <row r="481" spans="1:12">
      <c r="A481" s="890"/>
      <c r="B481" s="867" t="s">
        <v>2158</v>
      </c>
      <c r="C481" s="865"/>
      <c r="D481" s="865"/>
      <c r="E481" s="865"/>
      <c r="F481" s="865"/>
      <c r="G481" s="865"/>
      <c r="H481" s="910"/>
      <c r="I481" s="865"/>
      <c r="J481" s="865"/>
      <c r="K481" s="877"/>
      <c r="L481" s="868"/>
    </row>
    <row r="482" spans="1:12">
      <c r="A482" s="890"/>
      <c r="B482" s="876"/>
      <c r="C482" s="865"/>
      <c r="D482" s="865"/>
      <c r="E482" s="865"/>
      <c r="F482" s="865"/>
      <c r="G482" s="865"/>
      <c r="H482" s="910"/>
      <c r="I482" s="865"/>
      <c r="J482" s="865"/>
      <c r="K482" s="877"/>
      <c r="L482" s="868"/>
    </row>
    <row r="483" spans="1:12">
      <c r="A483" s="864"/>
      <c r="B483" s="867" t="s">
        <v>2159</v>
      </c>
      <c r="C483" s="865"/>
      <c r="D483" s="865"/>
      <c r="E483" s="865"/>
      <c r="F483" s="865"/>
      <c r="G483" s="865"/>
      <c r="H483" s="910"/>
      <c r="I483" s="865"/>
      <c r="J483" s="865"/>
      <c r="K483" s="877"/>
      <c r="L483" s="868"/>
    </row>
    <row r="484" spans="1:12">
      <c r="A484" s="864"/>
      <c r="B484" s="867" t="s">
        <v>2160</v>
      </c>
      <c r="C484" s="865"/>
      <c r="D484" s="865"/>
      <c r="E484" s="865"/>
      <c r="F484" s="865"/>
      <c r="G484" s="865"/>
      <c r="H484" s="910"/>
      <c r="I484" s="865"/>
      <c r="J484" s="865"/>
      <c r="K484" s="877"/>
      <c r="L484" s="868"/>
    </row>
    <row r="485" spans="1:12">
      <c r="A485" s="864"/>
      <c r="B485" s="867" t="s">
        <v>2161</v>
      </c>
      <c r="C485" s="865"/>
      <c r="D485" s="865"/>
      <c r="E485" s="865"/>
      <c r="F485" s="865"/>
      <c r="G485" s="865"/>
      <c r="H485" s="910"/>
      <c r="I485" s="865"/>
      <c r="J485" s="865"/>
      <c r="K485" s="877"/>
      <c r="L485" s="868"/>
    </row>
    <row r="486" spans="1:12">
      <c r="A486" s="864"/>
      <c r="B486" s="867" t="s">
        <v>2162</v>
      </c>
      <c r="C486" s="865"/>
      <c r="D486" s="865"/>
      <c r="E486" s="865"/>
      <c r="F486" s="865"/>
      <c r="G486" s="865"/>
      <c r="H486" s="910"/>
      <c r="I486" s="865"/>
      <c r="J486" s="865"/>
      <c r="K486" s="877"/>
      <c r="L486" s="868"/>
    </row>
    <row r="487" spans="1:12">
      <c r="A487" s="890"/>
      <c r="B487" s="876"/>
      <c r="C487" s="865"/>
      <c r="D487" s="865"/>
      <c r="E487" s="865"/>
      <c r="F487" s="865"/>
      <c r="G487" s="865"/>
      <c r="H487" s="910"/>
      <c r="I487" s="865"/>
      <c r="J487" s="865"/>
      <c r="K487" s="877"/>
      <c r="L487" s="868"/>
    </row>
    <row r="488" spans="1:12">
      <c r="A488" s="890" t="s">
        <v>2060</v>
      </c>
      <c r="B488" s="908" t="s">
        <v>2163</v>
      </c>
      <c r="C488" s="865"/>
      <c r="D488" s="865"/>
      <c r="E488" s="865"/>
      <c r="F488" s="865"/>
      <c r="G488" s="865"/>
      <c r="H488" s="910"/>
      <c r="I488" s="865"/>
      <c r="J488" s="865"/>
      <c r="K488" s="877"/>
      <c r="L488" s="868"/>
    </row>
    <row r="489" spans="1:12">
      <c r="A489" s="890"/>
      <c r="B489" s="876"/>
      <c r="C489" s="865"/>
      <c r="D489" s="865"/>
      <c r="E489" s="865"/>
      <c r="F489" s="865"/>
      <c r="G489" s="865"/>
      <c r="H489" s="910"/>
      <c r="I489" s="865"/>
      <c r="J489" s="865"/>
      <c r="K489" s="877"/>
      <c r="L489" s="868"/>
    </row>
    <row r="490" spans="1:12">
      <c r="A490" s="864"/>
      <c r="B490" s="867" t="s">
        <v>2164</v>
      </c>
      <c r="C490" s="865"/>
      <c r="D490" s="865"/>
      <c r="E490" s="865"/>
      <c r="F490" s="865"/>
      <c r="G490" s="865"/>
      <c r="H490" s="910"/>
      <c r="I490" s="865"/>
      <c r="J490" s="865"/>
      <c r="K490" s="877"/>
      <c r="L490" s="868"/>
    </row>
    <row r="491" spans="1:12">
      <c r="A491" s="864"/>
      <c r="B491" s="867" t="s">
        <v>2165</v>
      </c>
      <c r="C491" s="865"/>
      <c r="D491" s="865"/>
      <c r="E491" s="865"/>
      <c r="F491" s="865"/>
      <c r="G491" s="865"/>
      <c r="H491" s="910"/>
      <c r="I491" s="865"/>
      <c r="J491" s="865"/>
      <c r="K491" s="877"/>
      <c r="L491" s="868"/>
    </row>
    <row r="492" spans="1:12">
      <c r="A492" s="864"/>
      <c r="B492" s="867" t="s">
        <v>2166</v>
      </c>
      <c r="C492" s="865"/>
      <c r="D492" s="865"/>
      <c r="E492" s="865"/>
      <c r="F492" s="865"/>
      <c r="G492" s="865"/>
      <c r="H492" s="910"/>
      <c r="I492" s="865"/>
      <c r="J492" s="865"/>
      <c r="K492" s="877"/>
      <c r="L492" s="868"/>
    </row>
    <row r="493" spans="1:12">
      <c r="A493" s="890"/>
      <c r="B493" s="876"/>
      <c r="C493" s="865"/>
      <c r="D493" s="865"/>
      <c r="E493" s="865"/>
      <c r="F493" s="865"/>
      <c r="G493" s="865"/>
      <c r="H493" s="910"/>
      <c r="I493" s="865"/>
      <c r="J493" s="865"/>
      <c r="K493" s="877"/>
      <c r="L493" s="868"/>
    </row>
    <row r="494" spans="1:12">
      <c r="A494" s="890" t="s">
        <v>2064</v>
      </c>
      <c r="B494" s="908" t="s">
        <v>2167</v>
      </c>
      <c r="C494" s="865"/>
      <c r="D494" s="865"/>
      <c r="E494" s="865"/>
      <c r="F494" s="865"/>
      <c r="G494" s="865"/>
      <c r="H494" s="910"/>
      <c r="I494" s="865"/>
      <c r="J494" s="865"/>
      <c r="K494" s="877"/>
      <c r="L494" s="868"/>
    </row>
    <row r="495" spans="1:12">
      <c r="A495" s="890"/>
      <c r="B495" s="876"/>
      <c r="C495" s="865"/>
      <c r="D495" s="865"/>
      <c r="E495" s="865"/>
      <c r="F495" s="865"/>
      <c r="G495" s="865"/>
      <c r="H495" s="910"/>
      <c r="I495" s="865"/>
      <c r="J495" s="865"/>
      <c r="K495" s="877"/>
      <c r="L495" s="868"/>
    </row>
    <row r="496" spans="1:12">
      <c r="A496" s="864"/>
      <c r="B496" s="867" t="s">
        <v>2168</v>
      </c>
      <c r="C496" s="865"/>
      <c r="D496" s="865"/>
      <c r="E496" s="865"/>
      <c r="F496" s="865"/>
      <c r="G496" s="865"/>
      <c r="H496" s="910"/>
      <c r="I496" s="865"/>
      <c r="J496" s="865"/>
      <c r="K496" s="877"/>
      <c r="L496" s="868"/>
    </row>
    <row r="497" spans="1:12">
      <c r="A497" s="864"/>
      <c r="B497" s="867" t="s">
        <v>2169</v>
      </c>
      <c r="C497" s="865"/>
      <c r="D497" s="865"/>
      <c r="E497" s="865"/>
      <c r="F497" s="865"/>
      <c r="G497" s="865"/>
      <c r="H497" s="910"/>
      <c r="I497" s="865"/>
      <c r="J497" s="865"/>
      <c r="K497" s="877"/>
      <c r="L497" s="868"/>
    </row>
    <row r="498" spans="1:12">
      <c r="A498" s="864"/>
      <c r="B498" s="867" t="s">
        <v>2170</v>
      </c>
      <c r="C498" s="865"/>
      <c r="D498" s="865"/>
      <c r="E498" s="865"/>
      <c r="F498" s="865"/>
      <c r="G498" s="865"/>
      <c r="H498" s="910"/>
      <c r="I498" s="865"/>
      <c r="J498" s="865"/>
      <c r="K498" s="877"/>
      <c r="L498" s="868"/>
    </row>
    <row r="499" spans="1:12">
      <c r="A499" s="864"/>
      <c r="B499" s="867" t="s">
        <v>2171</v>
      </c>
      <c r="C499" s="865"/>
      <c r="D499" s="865"/>
      <c r="E499" s="865"/>
      <c r="F499" s="865"/>
      <c r="G499" s="865"/>
      <c r="H499" s="910"/>
      <c r="I499" s="865"/>
      <c r="J499" s="865"/>
      <c r="K499" s="877"/>
      <c r="L499" s="868"/>
    </row>
    <row r="500" spans="1:12">
      <c r="A500" s="864"/>
      <c r="B500" s="867" t="s">
        <v>2172</v>
      </c>
      <c r="C500" s="865"/>
      <c r="D500" s="865"/>
      <c r="E500" s="865"/>
      <c r="F500" s="865"/>
      <c r="G500" s="865"/>
      <c r="H500" s="910"/>
      <c r="I500" s="865"/>
      <c r="J500" s="865"/>
      <c r="K500" s="877"/>
      <c r="L500" s="868"/>
    </row>
    <row r="501" spans="1:12">
      <c r="A501" s="864"/>
      <c r="B501" s="867" t="s">
        <v>2173</v>
      </c>
      <c r="C501" s="865"/>
      <c r="D501" s="865"/>
      <c r="E501" s="865"/>
      <c r="F501" s="865"/>
      <c r="G501" s="865"/>
      <c r="H501" s="910"/>
      <c r="I501" s="865"/>
      <c r="J501" s="865"/>
      <c r="K501" s="877"/>
      <c r="L501" s="868"/>
    </row>
    <row r="502" spans="1:12">
      <c r="A502" s="890"/>
      <c r="B502" s="876"/>
      <c r="C502" s="865"/>
      <c r="D502" s="865"/>
      <c r="E502" s="865"/>
      <c r="F502" s="865"/>
      <c r="G502" s="865"/>
      <c r="H502" s="910"/>
      <c r="I502" s="865"/>
      <c r="J502" s="865"/>
      <c r="K502" s="877"/>
      <c r="L502" s="868"/>
    </row>
    <row r="503" spans="1:12">
      <c r="A503" s="890" t="s">
        <v>2099</v>
      </c>
      <c r="B503" s="908" t="s">
        <v>2174</v>
      </c>
      <c r="C503" s="865"/>
      <c r="D503" s="865"/>
      <c r="E503" s="865"/>
      <c r="F503" s="865"/>
      <c r="G503" s="865"/>
      <c r="H503" s="910"/>
      <c r="I503" s="865"/>
      <c r="J503" s="865"/>
      <c r="K503" s="877"/>
      <c r="L503" s="868"/>
    </row>
    <row r="504" spans="1:12">
      <c r="A504" s="873"/>
      <c r="B504" s="876"/>
      <c r="C504" s="865"/>
      <c r="D504" s="865"/>
      <c r="E504" s="865"/>
      <c r="F504" s="865"/>
      <c r="G504" s="865"/>
      <c r="H504" s="910"/>
      <c r="I504" s="865"/>
      <c r="J504" s="865"/>
      <c r="K504" s="877"/>
      <c r="L504" s="868"/>
    </row>
    <row r="505" spans="1:12">
      <c r="A505" s="864"/>
      <c r="B505" s="867" t="s">
        <v>2175</v>
      </c>
      <c r="C505" s="865"/>
      <c r="D505" s="865"/>
      <c r="E505" s="865"/>
      <c r="F505" s="865"/>
      <c r="G505" s="865"/>
      <c r="H505" s="910"/>
      <c r="I505" s="865"/>
      <c r="J505" s="865"/>
      <c r="K505" s="877"/>
      <c r="L505" s="868"/>
    </row>
    <row r="506" spans="1:12">
      <c r="A506" s="864"/>
      <c r="B506" s="867" t="s">
        <v>2176</v>
      </c>
      <c r="C506" s="865"/>
      <c r="D506" s="865"/>
      <c r="E506" s="865"/>
      <c r="F506" s="865"/>
      <c r="G506" s="865"/>
      <c r="H506" s="910"/>
      <c r="I506" s="865"/>
      <c r="J506" s="865"/>
      <c r="K506" s="877"/>
      <c r="L506" s="868"/>
    </row>
    <row r="507" spans="1:12">
      <c r="A507" s="864"/>
      <c r="B507" s="867" t="s">
        <v>2177</v>
      </c>
      <c r="C507" s="865"/>
      <c r="D507" s="865"/>
      <c r="E507" s="865"/>
      <c r="F507" s="865"/>
      <c r="G507" s="865"/>
      <c r="H507" s="910"/>
      <c r="I507" s="865"/>
      <c r="J507" s="865"/>
      <c r="K507" s="877"/>
      <c r="L507" s="868"/>
    </row>
    <row r="508" spans="1:12">
      <c r="A508" s="890"/>
      <c r="B508" s="876"/>
      <c r="C508" s="865"/>
      <c r="D508" s="865"/>
      <c r="E508" s="865"/>
      <c r="F508" s="865"/>
      <c r="G508" s="865"/>
      <c r="H508" s="910"/>
      <c r="I508" s="865"/>
      <c r="J508" s="865"/>
      <c r="K508" s="877"/>
      <c r="L508" s="868"/>
    </row>
    <row r="509" spans="1:12">
      <c r="A509" s="890"/>
      <c r="B509" s="876"/>
      <c r="C509" s="865"/>
      <c r="D509" s="865"/>
      <c r="E509" s="865"/>
      <c r="F509" s="865"/>
      <c r="G509" s="865"/>
      <c r="H509" s="910"/>
      <c r="I509" s="865"/>
      <c r="J509" s="865"/>
      <c r="K509" s="877"/>
      <c r="L509" s="868"/>
    </row>
    <row r="510" spans="1:12">
      <c r="A510" s="890"/>
      <c r="B510" s="876"/>
      <c r="C510" s="865"/>
      <c r="D510" s="865"/>
      <c r="E510" s="865"/>
      <c r="F510" s="865"/>
      <c r="G510" s="865"/>
      <c r="H510" s="910"/>
      <c r="I510" s="865"/>
      <c r="J510" s="865"/>
      <c r="K510" s="877"/>
      <c r="L510" s="868"/>
    </row>
    <row r="511" spans="1:12">
      <c r="A511" s="890"/>
      <c r="B511" s="876"/>
      <c r="C511" s="865"/>
      <c r="D511" s="865"/>
      <c r="E511" s="865"/>
      <c r="F511" s="865"/>
      <c r="G511" s="865"/>
      <c r="H511" s="910"/>
      <c r="I511" s="865"/>
      <c r="J511" s="865"/>
      <c r="K511" s="877"/>
      <c r="L511" s="868"/>
    </row>
    <row r="512" spans="1:12">
      <c r="A512" s="890"/>
      <c r="B512" s="876"/>
      <c r="C512" s="865"/>
      <c r="D512" s="865"/>
      <c r="E512" s="865"/>
      <c r="F512" s="865"/>
      <c r="G512" s="865"/>
      <c r="H512" s="910"/>
      <c r="I512" s="865"/>
      <c r="J512" s="865"/>
      <c r="K512" s="877"/>
      <c r="L512" s="868"/>
    </row>
    <row r="513" spans="1:12">
      <c r="A513" s="890"/>
      <c r="B513" s="876"/>
      <c r="C513" s="865"/>
      <c r="D513" s="865"/>
      <c r="E513" s="865"/>
      <c r="F513" s="865"/>
      <c r="G513" s="865"/>
      <c r="H513" s="910"/>
      <c r="I513" s="865"/>
      <c r="J513" s="865"/>
      <c r="K513" s="877"/>
      <c r="L513" s="868"/>
    </row>
    <row r="514" spans="1:12">
      <c r="A514" s="890"/>
      <c r="B514" s="876"/>
      <c r="C514" s="865"/>
      <c r="D514" s="865"/>
      <c r="E514" s="865"/>
      <c r="F514" s="865"/>
      <c r="G514" s="865"/>
      <c r="H514" s="910"/>
      <c r="I514" s="865"/>
      <c r="J514" s="865"/>
      <c r="K514" s="877"/>
      <c r="L514" s="868"/>
    </row>
    <row r="515" spans="1:12">
      <c r="A515" s="890"/>
      <c r="B515" s="876"/>
      <c r="C515" s="865"/>
      <c r="D515" s="865"/>
      <c r="E515" s="865"/>
      <c r="F515" s="865"/>
      <c r="G515" s="865"/>
      <c r="H515" s="910"/>
      <c r="I515" s="865"/>
      <c r="J515" s="865"/>
      <c r="K515" s="877"/>
      <c r="L515" s="868"/>
    </row>
    <row r="516" spans="1:12">
      <c r="A516" s="890"/>
      <c r="B516" s="876"/>
      <c r="C516" s="865"/>
      <c r="D516" s="865"/>
      <c r="E516" s="865"/>
      <c r="F516" s="865"/>
      <c r="G516" s="865"/>
      <c r="H516" s="910"/>
      <c r="I516" s="865"/>
      <c r="J516" s="865"/>
      <c r="K516" s="877"/>
      <c r="L516" s="868"/>
    </row>
    <row r="517" spans="1:12">
      <c r="A517" s="890"/>
      <c r="B517" s="876"/>
      <c r="C517" s="865"/>
      <c r="D517" s="865"/>
      <c r="E517" s="865"/>
      <c r="F517" s="865"/>
      <c r="G517" s="865"/>
      <c r="H517" s="910"/>
      <c r="I517" s="865"/>
      <c r="J517" s="865"/>
      <c r="K517" s="877"/>
      <c r="L517" s="868"/>
    </row>
    <row r="518" spans="1:12">
      <c r="A518" s="890"/>
      <c r="B518" s="876"/>
      <c r="C518" s="865"/>
      <c r="D518" s="865"/>
      <c r="E518" s="865"/>
      <c r="F518" s="865"/>
      <c r="G518" s="865"/>
      <c r="H518" s="910"/>
      <c r="I518" s="865"/>
      <c r="J518" s="865"/>
      <c r="K518" s="877"/>
      <c r="L518" s="868"/>
    </row>
    <row r="519" spans="1:12">
      <c r="A519" s="890"/>
      <c r="B519" s="876"/>
      <c r="C519" s="865"/>
      <c r="D519" s="865"/>
      <c r="E519" s="865"/>
      <c r="F519" s="865"/>
      <c r="G519" s="865"/>
      <c r="H519" s="910"/>
      <c r="I519" s="865"/>
      <c r="J519" s="865"/>
      <c r="K519" s="877"/>
      <c r="L519" s="868"/>
    </row>
    <row r="520" spans="1:12">
      <c r="A520" s="890"/>
      <c r="B520" s="876"/>
      <c r="C520" s="865"/>
      <c r="D520" s="865"/>
      <c r="E520" s="865"/>
      <c r="F520" s="865"/>
      <c r="G520" s="865"/>
      <c r="H520" s="910"/>
      <c r="I520" s="865"/>
      <c r="J520" s="865"/>
      <c r="K520" s="877"/>
      <c r="L520" s="868"/>
    </row>
    <row r="521" spans="1:12">
      <c r="A521" s="890"/>
      <c r="B521" s="876"/>
      <c r="C521" s="865"/>
      <c r="D521" s="865"/>
      <c r="E521" s="865"/>
      <c r="F521" s="865"/>
      <c r="G521" s="865"/>
      <c r="H521" s="910"/>
      <c r="I521" s="865"/>
      <c r="J521" s="865"/>
      <c r="K521" s="877"/>
      <c r="L521" s="868"/>
    </row>
    <row r="522" spans="1:12">
      <c r="A522" s="890"/>
      <c r="B522" s="876"/>
      <c r="C522" s="865"/>
      <c r="D522" s="865"/>
      <c r="E522" s="865"/>
      <c r="F522" s="865"/>
      <c r="G522" s="865"/>
      <c r="H522" s="910"/>
      <c r="I522" s="865"/>
      <c r="J522" s="865"/>
      <c r="K522" s="877"/>
      <c r="L522" s="868"/>
    </row>
    <row r="523" spans="1:12">
      <c r="A523" s="890"/>
      <c r="B523" s="876"/>
      <c r="C523" s="865"/>
      <c r="D523" s="865"/>
      <c r="E523" s="865"/>
      <c r="F523" s="865"/>
      <c r="G523" s="865"/>
      <c r="H523" s="910"/>
      <c r="I523" s="865"/>
      <c r="J523" s="865"/>
      <c r="K523" s="877"/>
      <c r="L523" s="868"/>
    </row>
    <row r="524" spans="1:12">
      <c r="A524" s="890"/>
      <c r="B524" s="876"/>
      <c r="C524" s="865"/>
      <c r="D524" s="865"/>
      <c r="E524" s="865"/>
      <c r="F524" s="865"/>
      <c r="G524" s="865"/>
      <c r="H524" s="910"/>
      <c r="I524" s="865"/>
      <c r="J524" s="865"/>
      <c r="K524" s="877"/>
      <c r="L524" s="868"/>
    </row>
    <row r="525" spans="1:12">
      <c r="A525" s="890"/>
      <c r="B525" s="876"/>
      <c r="C525" s="865"/>
      <c r="D525" s="865"/>
      <c r="E525" s="865"/>
      <c r="F525" s="865"/>
      <c r="G525" s="865"/>
      <c r="H525" s="910"/>
      <c r="I525" s="865"/>
      <c r="J525" s="865"/>
      <c r="K525" s="877"/>
      <c r="L525" s="868"/>
    </row>
    <row r="526" spans="1:12">
      <c r="A526" s="890"/>
      <c r="B526" s="876"/>
      <c r="C526" s="865"/>
      <c r="D526" s="865"/>
      <c r="E526" s="865"/>
      <c r="F526" s="865"/>
      <c r="G526" s="865"/>
      <c r="H526" s="910"/>
      <c r="I526" s="865"/>
      <c r="J526" s="865"/>
      <c r="K526" s="877"/>
      <c r="L526" s="868"/>
    </row>
    <row r="527" spans="1:12">
      <c r="A527" s="890"/>
      <c r="B527" s="871"/>
      <c r="C527" s="870"/>
      <c r="D527" s="870"/>
      <c r="E527" s="870"/>
      <c r="F527" s="870"/>
      <c r="G527" s="870"/>
      <c r="H527" s="914"/>
      <c r="I527" s="870"/>
      <c r="J527" s="870"/>
      <c r="K527" s="891"/>
      <c r="L527" s="872"/>
    </row>
    <row r="528" spans="1:12">
      <c r="A528" s="892"/>
      <c r="B528" s="893"/>
      <c r="C528" s="893"/>
      <c r="D528" s="893"/>
      <c r="E528" s="893"/>
      <c r="F528" s="893"/>
      <c r="G528" s="894"/>
      <c r="H528" s="893"/>
      <c r="I528" s="894"/>
      <c r="J528" s="893"/>
      <c r="K528" s="893"/>
      <c r="L528" s="895"/>
    </row>
    <row r="529" spans="1:12">
      <c r="A529" s="896"/>
      <c r="B529" s="870"/>
      <c r="C529" s="870"/>
      <c r="D529" s="870"/>
      <c r="E529" s="870"/>
      <c r="F529" s="870"/>
      <c r="G529" s="897" t="s">
        <v>17</v>
      </c>
      <c r="H529" s="870"/>
      <c r="I529" s="897"/>
      <c r="J529" s="870"/>
      <c r="K529" s="898" t="s">
        <v>1974</v>
      </c>
      <c r="L529" s="899"/>
    </row>
    <row r="530" spans="1:12">
      <c r="A530" s="890"/>
      <c r="B530" s="865"/>
      <c r="C530" s="865"/>
      <c r="D530" s="865"/>
      <c r="E530" s="865"/>
      <c r="F530" s="865"/>
      <c r="G530" s="865"/>
      <c r="H530" s="865"/>
      <c r="I530" s="865"/>
      <c r="J530" s="865"/>
      <c r="K530" s="865"/>
      <c r="L530" s="868"/>
    </row>
    <row r="531" spans="1:12" ht="14.7" thickBot="1">
      <c r="A531" s="900"/>
      <c r="B531" s="901" t="s">
        <v>1975</v>
      </c>
      <c r="C531" s="902"/>
      <c r="D531" s="902"/>
      <c r="E531" s="902"/>
      <c r="F531" s="903"/>
      <c r="G531" s="902"/>
      <c r="H531" s="904">
        <f>H464+0.1</f>
        <v>1.8000000000000007</v>
      </c>
      <c r="I531" s="902"/>
      <c r="J531" s="902"/>
      <c r="K531" s="902"/>
      <c r="L531" s="905"/>
    </row>
    <row r="532" spans="1:12">
      <c r="A532" s="860"/>
      <c r="B532" s="861"/>
      <c r="C532" s="861"/>
      <c r="D532" s="861"/>
      <c r="E532" s="861"/>
      <c r="F532" s="861"/>
      <c r="G532" s="861"/>
      <c r="H532" s="861"/>
      <c r="I532" s="861"/>
      <c r="J532" s="861"/>
      <c r="K532" s="862"/>
      <c r="L532" s="863"/>
    </row>
    <row r="533" spans="1:12">
      <c r="A533" s="864"/>
      <c r="B533" s="865"/>
      <c r="C533" s="865"/>
      <c r="D533" s="865"/>
      <c r="E533" s="865"/>
      <c r="F533" s="865"/>
      <c r="G533" s="865"/>
      <c r="H533" s="865"/>
      <c r="I533" s="865"/>
      <c r="J533" s="865"/>
      <c r="K533" s="867" t="s">
        <v>1964</v>
      </c>
      <c r="L533" s="868"/>
    </row>
    <row r="534" spans="1:12">
      <c r="A534" s="869"/>
      <c r="B534" s="870"/>
      <c r="C534" s="870"/>
      <c r="D534" s="870"/>
      <c r="E534" s="870"/>
      <c r="F534" s="870"/>
      <c r="G534" s="870"/>
      <c r="H534" s="870"/>
      <c r="I534" s="870"/>
      <c r="J534" s="870"/>
      <c r="K534" s="871"/>
      <c r="L534" s="872"/>
    </row>
    <row r="535" spans="1:12">
      <c r="A535" s="864"/>
      <c r="B535" s="874"/>
      <c r="C535" s="893"/>
      <c r="D535" s="893"/>
      <c r="E535" s="893"/>
      <c r="F535" s="893"/>
      <c r="G535" s="894"/>
      <c r="H535" s="909"/>
      <c r="I535" s="866"/>
      <c r="J535" s="865"/>
      <c r="K535" s="875"/>
      <c r="L535" s="868"/>
    </row>
    <row r="536" spans="1:12">
      <c r="A536" s="864"/>
      <c r="B536" s="867" t="s">
        <v>2178</v>
      </c>
      <c r="C536" s="865"/>
      <c r="D536" s="865"/>
      <c r="E536" s="865"/>
      <c r="F536" s="865"/>
      <c r="G536" s="865"/>
      <c r="H536" s="910"/>
      <c r="I536" s="865"/>
      <c r="J536" s="865"/>
      <c r="K536" s="877"/>
      <c r="L536" s="868"/>
    </row>
    <row r="537" spans="1:12">
      <c r="A537" s="864"/>
      <c r="B537" s="867" t="s">
        <v>2179</v>
      </c>
      <c r="C537" s="865"/>
      <c r="D537" s="865"/>
      <c r="E537" s="865"/>
      <c r="F537" s="865"/>
      <c r="G537" s="865"/>
      <c r="H537" s="910"/>
      <c r="I537" s="865"/>
      <c r="J537" s="865"/>
      <c r="K537" s="877"/>
      <c r="L537" s="868"/>
    </row>
    <row r="538" spans="1:12">
      <c r="A538" s="890"/>
      <c r="B538" s="876"/>
      <c r="C538" s="865"/>
      <c r="D538" s="865"/>
      <c r="E538" s="865"/>
      <c r="F538" s="865"/>
      <c r="G538" s="865"/>
      <c r="H538" s="910"/>
      <c r="I538" s="865"/>
      <c r="J538" s="865"/>
      <c r="K538" s="877"/>
      <c r="L538" s="868"/>
    </row>
    <row r="539" spans="1:12">
      <c r="A539" s="890" t="s">
        <v>2006</v>
      </c>
      <c r="B539" s="908" t="s">
        <v>2180</v>
      </c>
      <c r="C539" s="865"/>
      <c r="D539" s="865"/>
      <c r="E539" s="865"/>
      <c r="F539" s="865"/>
      <c r="G539" s="865"/>
      <c r="H539" s="910"/>
      <c r="I539" s="865"/>
      <c r="J539" s="865"/>
      <c r="K539" s="877"/>
      <c r="L539" s="868"/>
    </row>
    <row r="540" spans="1:12">
      <c r="A540" s="890"/>
      <c r="B540" s="876"/>
      <c r="C540" s="865"/>
      <c r="D540" s="865"/>
      <c r="E540" s="865"/>
      <c r="F540" s="865"/>
      <c r="G540" s="865"/>
      <c r="H540" s="910"/>
      <c r="I540" s="865"/>
      <c r="J540" s="865"/>
      <c r="K540" s="877"/>
      <c r="L540" s="868"/>
    </row>
    <row r="541" spans="1:12">
      <c r="A541" s="864"/>
      <c r="B541" s="867" t="s">
        <v>2181</v>
      </c>
      <c r="C541" s="865"/>
      <c r="D541" s="865"/>
      <c r="E541" s="865"/>
      <c r="F541" s="865"/>
      <c r="G541" s="865"/>
      <c r="H541" s="910"/>
      <c r="I541" s="865"/>
      <c r="J541" s="865"/>
      <c r="K541" s="877"/>
      <c r="L541" s="868"/>
    </row>
    <row r="542" spans="1:12">
      <c r="A542" s="864"/>
      <c r="B542" s="867" t="s">
        <v>2182</v>
      </c>
      <c r="C542" s="866"/>
      <c r="D542" s="866"/>
      <c r="E542" s="866"/>
      <c r="F542" s="866"/>
      <c r="G542" s="866"/>
      <c r="H542" s="911"/>
      <c r="I542" s="866"/>
      <c r="J542" s="865"/>
      <c r="K542" s="877"/>
      <c r="L542" s="868"/>
    </row>
    <row r="543" spans="1:12">
      <c r="A543" s="864"/>
      <c r="B543" s="979" t="s">
        <v>2183</v>
      </c>
      <c r="C543" s="980"/>
      <c r="D543" s="980"/>
      <c r="E543" s="980"/>
      <c r="F543" s="980"/>
      <c r="G543" s="980"/>
      <c r="H543" s="981"/>
      <c r="I543" s="865"/>
      <c r="J543" s="865"/>
      <c r="K543" s="877"/>
      <c r="L543" s="868"/>
    </row>
    <row r="544" spans="1:12">
      <c r="A544" s="864"/>
      <c r="B544" s="979" t="s">
        <v>2184</v>
      </c>
      <c r="C544" s="980"/>
      <c r="D544" s="980"/>
      <c r="E544" s="980"/>
      <c r="F544" s="980"/>
      <c r="G544" s="980"/>
      <c r="H544" s="981"/>
      <c r="I544" s="865"/>
      <c r="J544" s="865"/>
      <c r="K544" s="877"/>
      <c r="L544" s="868"/>
    </row>
    <row r="545" spans="1:12">
      <c r="A545" s="864"/>
      <c r="B545" s="979" t="s">
        <v>2185</v>
      </c>
      <c r="C545" s="980"/>
      <c r="D545" s="980"/>
      <c r="E545" s="980"/>
      <c r="F545" s="980"/>
      <c r="G545" s="980"/>
      <c r="H545" s="981"/>
      <c r="I545" s="865"/>
      <c r="J545" s="865"/>
      <c r="K545" s="877"/>
      <c r="L545" s="868"/>
    </row>
    <row r="546" spans="1:12">
      <c r="A546" s="864"/>
      <c r="B546" s="979" t="s">
        <v>2186</v>
      </c>
      <c r="C546" s="980"/>
      <c r="D546" s="980"/>
      <c r="E546" s="980"/>
      <c r="F546" s="980"/>
      <c r="G546" s="980"/>
      <c r="H546" s="981"/>
      <c r="I546" s="865"/>
      <c r="J546" s="865"/>
      <c r="K546" s="877"/>
      <c r="L546" s="868"/>
    </row>
    <row r="547" spans="1:12">
      <c r="A547" s="864"/>
      <c r="B547" s="979" t="s">
        <v>2187</v>
      </c>
      <c r="C547" s="980"/>
      <c r="D547" s="980"/>
      <c r="E547" s="980"/>
      <c r="F547" s="980"/>
      <c r="G547" s="980"/>
      <c r="H547" s="981"/>
      <c r="I547" s="865"/>
      <c r="J547" s="865"/>
      <c r="K547" s="877"/>
      <c r="L547" s="868"/>
    </row>
    <row r="548" spans="1:12">
      <c r="A548" s="864"/>
      <c r="B548" s="979" t="s">
        <v>2188</v>
      </c>
      <c r="C548" s="980"/>
      <c r="D548" s="980"/>
      <c r="E548" s="980"/>
      <c r="F548" s="980"/>
      <c r="G548" s="980"/>
      <c r="H548" s="981"/>
      <c r="I548" s="865"/>
      <c r="J548" s="865"/>
      <c r="K548" s="877"/>
      <c r="L548" s="868"/>
    </row>
    <row r="549" spans="1:12">
      <c r="A549" s="864"/>
      <c r="B549" s="979" t="s">
        <v>2189</v>
      </c>
      <c r="C549" s="980"/>
      <c r="D549" s="980"/>
      <c r="E549" s="980"/>
      <c r="F549" s="980"/>
      <c r="G549" s="980"/>
      <c r="H549" s="981"/>
      <c r="I549" s="865"/>
      <c r="J549" s="865"/>
      <c r="K549" s="877"/>
      <c r="L549" s="868"/>
    </row>
    <row r="550" spans="1:12">
      <c r="A550" s="864"/>
      <c r="B550" s="979" t="s">
        <v>2190</v>
      </c>
      <c r="C550" s="980"/>
      <c r="D550" s="980"/>
      <c r="E550" s="980"/>
      <c r="F550" s="980"/>
      <c r="G550" s="980"/>
      <c r="H550" s="981"/>
      <c r="I550" s="865"/>
      <c r="J550" s="865"/>
      <c r="K550" s="877"/>
      <c r="L550" s="868"/>
    </row>
    <row r="551" spans="1:12">
      <c r="A551" s="890"/>
      <c r="B551" s="876"/>
      <c r="C551" s="865"/>
      <c r="D551" s="865"/>
      <c r="E551" s="865"/>
      <c r="F551" s="865"/>
      <c r="G551" s="865"/>
      <c r="H551" s="910"/>
      <c r="I551" s="865"/>
      <c r="J551" s="865"/>
      <c r="K551" s="877"/>
      <c r="L551" s="868"/>
    </row>
    <row r="552" spans="1:12">
      <c r="A552" s="890" t="s">
        <v>44</v>
      </c>
      <c r="B552" s="876"/>
      <c r="C552" s="865"/>
      <c r="D552" s="865"/>
      <c r="E552" s="865"/>
      <c r="F552" s="865"/>
      <c r="G552" s="865"/>
      <c r="H552" s="910"/>
      <c r="I552" s="865"/>
      <c r="J552" s="865"/>
      <c r="K552" s="877"/>
      <c r="L552" s="868"/>
    </row>
    <row r="553" spans="1:12">
      <c r="A553" s="890"/>
      <c r="B553" s="876"/>
      <c r="C553" s="865"/>
      <c r="D553" s="865"/>
      <c r="E553" s="865"/>
      <c r="F553" s="865"/>
      <c r="G553" s="865"/>
      <c r="H553" s="910"/>
      <c r="I553" s="865"/>
      <c r="J553" s="865"/>
      <c r="K553" s="877"/>
      <c r="L553" s="868"/>
    </row>
    <row r="554" spans="1:12">
      <c r="A554" s="890"/>
      <c r="B554" s="876"/>
      <c r="C554" s="865"/>
      <c r="D554" s="865"/>
      <c r="E554" s="865"/>
      <c r="F554" s="865"/>
      <c r="G554" s="865"/>
      <c r="H554" s="910"/>
      <c r="I554" s="865"/>
      <c r="J554" s="865"/>
      <c r="K554" s="877"/>
      <c r="L554" s="868"/>
    </row>
    <row r="555" spans="1:12">
      <c r="A555" s="890"/>
      <c r="B555" s="876"/>
      <c r="C555" s="865"/>
      <c r="D555" s="865"/>
      <c r="E555" s="865"/>
      <c r="F555" s="865"/>
      <c r="G555" s="865"/>
      <c r="H555" s="910"/>
      <c r="I555" s="865"/>
      <c r="J555" s="865"/>
      <c r="K555" s="877"/>
      <c r="L555" s="868"/>
    </row>
    <row r="556" spans="1:12">
      <c r="A556" s="890"/>
      <c r="B556" s="876"/>
      <c r="C556" s="865"/>
      <c r="D556" s="865"/>
      <c r="E556" s="865"/>
      <c r="F556" s="865"/>
      <c r="G556" s="865"/>
      <c r="H556" s="910"/>
      <c r="I556" s="865"/>
      <c r="J556" s="865"/>
      <c r="K556" s="877"/>
      <c r="L556" s="868"/>
    </row>
    <row r="557" spans="1:12">
      <c r="A557" s="890"/>
      <c r="B557" s="876"/>
      <c r="C557" s="865"/>
      <c r="D557" s="865"/>
      <c r="E557" s="865"/>
      <c r="F557" s="865"/>
      <c r="G557" s="865"/>
      <c r="H557" s="910"/>
      <c r="I557" s="865"/>
      <c r="J557" s="865"/>
      <c r="K557" s="877"/>
      <c r="L557" s="868"/>
    </row>
    <row r="558" spans="1:12">
      <c r="A558" s="890"/>
      <c r="B558" s="876"/>
      <c r="C558" s="865"/>
      <c r="D558" s="865"/>
      <c r="E558" s="865"/>
      <c r="F558" s="865"/>
      <c r="G558" s="865"/>
      <c r="H558" s="910"/>
      <c r="I558" s="865"/>
      <c r="J558" s="865"/>
      <c r="K558" s="877"/>
      <c r="L558" s="868"/>
    </row>
    <row r="559" spans="1:12">
      <c r="A559" s="890"/>
      <c r="B559" s="876"/>
      <c r="C559" s="865"/>
      <c r="D559" s="865"/>
      <c r="E559" s="865"/>
      <c r="F559" s="865"/>
      <c r="G559" s="865"/>
      <c r="H559" s="910"/>
      <c r="I559" s="865"/>
      <c r="J559" s="865"/>
      <c r="K559" s="877"/>
      <c r="L559" s="868"/>
    </row>
    <row r="560" spans="1:12">
      <c r="A560" s="890"/>
      <c r="B560" s="876"/>
      <c r="C560" s="865"/>
      <c r="D560" s="865"/>
      <c r="E560" s="865"/>
      <c r="F560" s="865"/>
      <c r="G560" s="865"/>
      <c r="H560" s="910"/>
      <c r="I560" s="865"/>
      <c r="J560" s="865"/>
      <c r="K560" s="877"/>
      <c r="L560" s="868"/>
    </row>
    <row r="561" spans="1:12">
      <c r="A561" s="890"/>
      <c r="B561" s="876"/>
      <c r="C561" s="865"/>
      <c r="D561" s="865"/>
      <c r="E561" s="865"/>
      <c r="F561" s="865"/>
      <c r="G561" s="865"/>
      <c r="H561" s="910"/>
      <c r="I561" s="865"/>
      <c r="J561" s="865"/>
      <c r="K561" s="877"/>
      <c r="L561" s="868"/>
    </row>
    <row r="562" spans="1:12">
      <c r="A562" s="890"/>
      <c r="B562" s="876"/>
      <c r="C562" s="865"/>
      <c r="D562" s="865"/>
      <c r="E562" s="865"/>
      <c r="F562" s="865"/>
      <c r="G562" s="865"/>
      <c r="H562" s="910"/>
      <c r="I562" s="865"/>
      <c r="J562" s="865"/>
      <c r="K562" s="877"/>
      <c r="L562" s="868"/>
    </row>
    <row r="563" spans="1:12">
      <c r="A563" s="890"/>
      <c r="B563" s="876"/>
      <c r="C563" s="865"/>
      <c r="D563" s="865"/>
      <c r="E563" s="865"/>
      <c r="F563" s="865"/>
      <c r="G563" s="865"/>
      <c r="H563" s="910"/>
      <c r="I563" s="865"/>
      <c r="J563" s="865"/>
      <c r="K563" s="877"/>
      <c r="L563" s="868"/>
    </row>
    <row r="564" spans="1:12">
      <c r="A564" s="890"/>
      <c r="B564" s="876"/>
      <c r="C564" s="865"/>
      <c r="D564" s="865"/>
      <c r="E564" s="865"/>
      <c r="F564" s="865"/>
      <c r="G564" s="865"/>
      <c r="H564" s="910"/>
      <c r="I564" s="865"/>
      <c r="J564" s="865"/>
      <c r="K564" s="877"/>
      <c r="L564" s="868"/>
    </row>
    <row r="565" spans="1:12">
      <c r="A565" s="890"/>
      <c r="B565" s="876"/>
      <c r="C565" s="865"/>
      <c r="D565" s="865"/>
      <c r="E565" s="865"/>
      <c r="F565" s="865"/>
      <c r="G565" s="865"/>
      <c r="H565" s="910"/>
      <c r="I565" s="865"/>
      <c r="J565" s="865"/>
      <c r="K565" s="877"/>
      <c r="L565" s="868"/>
    </row>
    <row r="566" spans="1:12">
      <c r="A566" s="890"/>
      <c r="B566" s="876"/>
      <c r="C566" s="865"/>
      <c r="D566" s="865"/>
      <c r="E566" s="865"/>
      <c r="F566" s="865"/>
      <c r="G566" s="865"/>
      <c r="H566" s="910"/>
      <c r="I566" s="865"/>
      <c r="J566" s="865"/>
      <c r="K566" s="877"/>
      <c r="L566" s="868"/>
    </row>
    <row r="567" spans="1:12">
      <c r="A567" s="890"/>
      <c r="B567" s="876"/>
      <c r="C567" s="865"/>
      <c r="D567" s="865"/>
      <c r="E567" s="865"/>
      <c r="F567" s="865"/>
      <c r="G567" s="865"/>
      <c r="H567" s="910"/>
      <c r="I567" s="865"/>
      <c r="J567" s="865"/>
      <c r="K567" s="877"/>
      <c r="L567" s="868"/>
    </row>
    <row r="568" spans="1:12">
      <c r="A568" s="890"/>
      <c r="B568" s="876"/>
      <c r="C568" s="865"/>
      <c r="D568" s="865"/>
      <c r="E568" s="865"/>
      <c r="F568" s="865"/>
      <c r="G568" s="865"/>
      <c r="H568" s="910"/>
      <c r="I568" s="865"/>
      <c r="J568" s="865"/>
      <c r="K568" s="877"/>
      <c r="L568" s="868"/>
    </row>
    <row r="569" spans="1:12">
      <c r="A569" s="890"/>
      <c r="B569" s="876"/>
      <c r="C569" s="865"/>
      <c r="D569" s="865"/>
      <c r="E569" s="865"/>
      <c r="F569" s="865"/>
      <c r="G569" s="865"/>
      <c r="H569" s="910"/>
      <c r="I569" s="865"/>
      <c r="J569" s="865"/>
      <c r="K569" s="877"/>
      <c r="L569" s="868"/>
    </row>
    <row r="570" spans="1:12">
      <c r="A570" s="890"/>
      <c r="B570" s="876"/>
      <c r="C570" s="865"/>
      <c r="D570" s="865"/>
      <c r="E570" s="865"/>
      <c r="F570" s="865"/>
      <c r="G570" s="865"/>
      <c r="H570" s="910"/>
      <c r="I570" s="865"/>
      <c r="J570" s="865"/>
      <c r="K570" s="877"/>
      <c r="L570" s="868"/>
    </row>
    <row r="571" spans="1:12">
      <c r="A571" s="890"/>
      <c r="B571" s="876"/>
      <c r="C571" s="865"/>
      <c r="D571" s="865"/>
      <c r="E571" s="865"/>
      <c r="F571" s="865"/>
      <c r="G571" s="865"/>
      <c r="H571" s="910"/>
      <c r="I571" s="865"/>
      <c r="J571" s="865"/>
      <c r="K571" s="877"/>
      <c r="L571" s="868"/>
    </row>
    <row r="572" spans="1:12">
      <c r="A572" s="890"/>
      <c r="B572" s="876"/>
      <c r="C572" s="865"/>
      <c r="D572" s="865"/>
      <c r="E572" s="865"/>
      <c r="F572" s="865"/>
      <c r="G572" s="865"/>
      <c r="H572" s="910"/>
      <c r="I572" s="865"/>
      <c r="J572" s="865"/>
      <c r="K572" s="877"/>
      <c r="L572" s="868"/>
    </row>
    <row r="573" spans="1:12">
      <c r="A573" s="890"/>
      <c r="B573" s="876"/>
      <c r="C573" s="865"/>
      <c r="D573" s="865"/>
      <c r="E573" s="865"/>
      <c r="F573" s="865"/>
      <c r="G573" s="865"/>
      <c r="H573" s="910"/>
      <c r="I573" s="865"/>
      <c r="J573" s="865"/>
      <c r="K573" s="877"/>
      <c r="L573" s="868"/>
    </row>
    <row r="574" spans="1:12">
      <c r="A574" s="890"/>
      <c r="B574" s="876"/>
      <c r="C574" s="865"/>
      <c r="D574" s="865"/>
      <c r="E574" s="865"/>
      <c r="F574" s="865"/>
      <c r="G574" s="865"/>
      <c r="H574" s="910"/>
      <c r="I574" s="865"/>
      <c r="J574" s="865"/>
      <c r="K574" s="877"/>
      <c r="L574" s="868"/>
    </row>
    <row r="575" spans="1:12">
      <c r="A575" s="890"/>
      <c r="B575" s="876"/>
      <c r="C575" s="865"/>
      <c r="D575" s="865"/>
      <c r="E575" s="865"/>
      <c r="F575" s="865"/>
      <c r="G575" s="865"/>
      <c r="H575" s="910"/>
      <c r="I575" s="865"/>
      <c r="J575" s="865"/>
      <c r="K575" s="877"/>
      <c r="L575" s="868"/>
    </row>
    <row r="576" spans="1:12">
      <c r="A576" s="890"/>
      <c r="B576" s="876"/>
      <c r="C576" s="865"/>
      <c r="D576" s="865"/>
      <c r="E576" s="865"/>
      <c r="F576" s="865"/>
      <c r="G576" s="865"/>
      <c r="H576" s="910"/>
      <c r="I576" s="865"/>
      <c r="J576" s="865"/>
      <c r="K576" s="877"/>
      <c r="L576" s="868"/>
    </row>
    <row r="577" spans="1:12">
      <c r="A577" s="890"/>
      <c r="B577" s="876"/>
      <c r="C577" s="865"/>
      <c r="D577" s="865"/>
      <c r="E577" s="865"/>
      <c r="F577" s="865"/>
      <c r="G577" s="865"/>
      <c r="H577" s="910"/>
      <c r="I577" s="865"/>
      <c r="J577" s="865"/>
      <c r="K577" s="877"/>
      <c r="L577" s="868"/>
    </row>
    <row r="578" spans="1:12">
      <c r="A578" s="890"/>
      <c r="B578" s="876"/>
      <c r="C578" s="865"/>
      <c r="D578" s="865"/>
      <c r="E578" s="865"/>
      <c r="F578" s="865"/>
      <c r="G578" s="865"/>
      <c r="H578" s="910"/>
      <c r="I578" s="865"/>
      <c r="J578" s="865"/>
      <c r="K578" s="877"/>
      <c r="L578" s="868"/>
    </row>
    <row r="579" spans="1:12">
      <c r="A579" s="890"/>
      <c r="B579" s="876"/>
      <c r="C579" s="865"/>
      <c r="D579" s="865"/>
      <c r="E579" s="865"/>
      <c r="F579" s="865"/>
      <c r="G579" s="865"/>
      <c r="H579" s="910"/>
      <c r="I579" s="865"/>
      <c r="J579" s="865"/>
      <c r="K579" s="877"/>
      <c r="L579" s="868"/>
    </row>
    <row r="580" spans="1:12">
      <c r="A580" s="890"/>
      <c r="B580" s="876"/>
      <c r="C580" s="865"/>
      <c r="D580" s="865"/>
      <c r="E580" s="865"/>
      <c r="F580" s="865"/>
      <c r="G580" s="865"/>
      <c r="H580" s="910"/>
      <c r="I580" s="865"/>
      <c r="J580" s="865"/>
      <c r="K580" s="877"/>
      <c r="L580" s="868"/>
    </row>
    <row r="581" spans="1:12">
      <c r="A581" s="890"/>
      <c r="B581" s="876"/>
      <c r="C581" s="865"/>
      <c r="D581" s="865"/>
      <c r="E581" s="865"/>
      <c r="F581" s="865"/>
      <c r="G581" s="865"/>
      <c r="H581" s="910"/>
      <c r="I581" s="865"/>
      <c r="J581" s="865"/>
      <c r="K581" s="877"/>
      <c r="L581" s="868"/>
    </row>
    <row r="582" spans="1:12">
      <c r="A582" s="890"/>
      <c r="B582" s="876"/>
      <c r="C582" s="865"/>
      <c r="D582" s="865"/>
      <c r="E582" s="865"/>
      <c r="F582" s="865"/>
      <c r="G582" s="865"/>
      <c r="H582" s="910"/>
      <c r="I582" s="865"/>
      <c r="J582" s="865"/>
      <c r="K582" s="877"/>
      <c r="L582" s="868"/>
    </row>
    <row r="583" spans="1:12">
      <c r="A583" s="890"/>
      <c r="B583" s="876"/>
      <c r="C583" s="865"/>
      <c r="D583" s="865"/>
      <c r="E583" s="865"/>
      <c r="F583" s="865"/>
      <c r="G583" s="865"/>
      <c r="H583" s="910"/>
      <c r="I583" s="865"/>
      <c r="J583" s="865"/>
      <c r="K583" s="877"/>
      <c r="L583" s="868"/>
    </row>
    <row r="584" spans="1:12">
      <c r="A584" s="890"/>
      <c r="B584" s="876"/>
      <c r="C584" s="865"/>
      <c r="D584" s="865"/>
      <c r="E584" s="865"/>
      <c r="F584" s="865"/>
      <c r="G584" s="865"/>
      <c r="H584" s="910"/>
      <c r="I584" s="865"/>
      <c r="J584" s="865"/>
      <c r="K584" s="877"/>
      <c r="L584" s="868"/>
    </row>
    <row r="585" spans="1:12">
      <c r="A585" s="890"/>
      <c r="B585" s="876"/>
      <c r="C585" s="865"/>
      <c r="D585" s="865"/>
      <c r="E585" s="865"/>
      <c r="F585" s="865"/>
      <c r="G585" s="865"/>
      <c r="H585" s="910"/>
      <c r="I585" s="865"/>
      <c r="J585" s="865"/>
      <c r="K585" s="877"/>
      <c r="L585" s="868"/>
    </row>
    <row r="586" spans="1:12">
      <c r="A586" s="890"/>
      <c r="B586" s="876"/>
      <c r="C586" s="865"/>
      <c r="D586" s="865"/>
      <c r="E586" s="865"/>
      <c r="F586" s="865"/>
      <c r="G586" s="865"/>
      <c r="H586" s="910"/>
      <c r="I586" s="865"/>
      <c r="J586" s="865"/>
      <c r="K586" s="877"/>
      <c r="L586" s="868"/>
    </row>
    <row r="587" spans="1:12">
      <c r="A587" s="890"/>
      <c r="B587" s="876"/>
      <c r="C587" s="865"/>
      <c r="D587" s="865"/>
      <c r="E587" s="865"/>
      <c r="F587" s="865"/>
      <c r="G587" s="865"/>
      <c r="H587" s="910"/>
      <c r="I587" s="865"/>
      <c r="J587" s="865"/>
      <c r="K587" s="877"/>
      <c r="L587" s="868"/>
    </row>
    <row r="588" spans="1:12">
      <c r="A588" s="890"/>
      <c r="B588" s="876"/>
      <c r="C588" s="865"/>
      <c r="D588" s="865"/>
      <c r="E588" s="865"/>
      <c r="F588" s="865"/>
      <c r="G588" s="865"/>
      <c r="H588" s="910"/>
      <c r="I588" s="865"/>
      <c r="J588" s="865"/>
      <c r="K588" s="877"/>
      <c r="L588" s="868"/>
    </row>
    <row r="589" spans="1:12">
      <c r="A589" s="890"/>
      <c r="B589" s="876"/>
      <c r="C589" s="865"/>
      <c r="D589" s="865"/>
      <c r="E589" s="865"/>
      <c r="F589" s="865"/>
      <c r="G589" s="865"/>
      <c r="H589" s="910"/>
      <c r="I589" s="865"/>
      <c r="J589" s="865"/>
      <c r="K589" s="877"/>
      <c r="L589" s="868"/>
    </row>
    <row r="590" spans="1:12">
      <c r="A590" s="890"/>
      <c r="B590" s="876"/>
      <c r="C590" s="865"/>
      <c r="D590" s="865"/>
      <c r="E590" s="865"/>
      <c r="F590" s="865"/>
      <c r="G590" s="865"/>
      <c r="H590" s="910"/>
      <c r="I590" s="865"/>
      <c r="J590" s="865"/>
      <c r="K590" s="877"/>
      <c r="L590" s="868"/>
    </row>
    <row r="591" spans="1:12">
      <c r="A591" s="890"/>
      <c r="B591" s="876"/>
      <c r="C591" s="865"/>
      <c r="D591" s="865"/>
      <c r="E591" s="865"/>
      <c r="F591" s="865"/>
      <c r="G591" s="865"/>
      <c r="H591" s="910"/>
      <c r="I591" s="865"/>
      <c r="J591" s="865"/>
      <c r="K591" s="877"/>
      <c r="L591" s="868"/>
    </row>
    <row r="592" spans="1:12">
      <c r="A592" s="890"/>
      <c r="B592" s="876"/>
      <c r="C592" s="865"/>
      <c r="D592" s="865"/>
      <c r="E592" s="865"/>
      <c r="F592" s="865"/>
      <c r="G592" s="865"/>
      <c r="H592" s="910"/>
      <c r="I592" s="865"/>
      <c r="J592" s="865"/>
      <c r="K592" s="877"/>
      <c r="L592" s="868"/>
    </row>
    <row r="593" spans="1:12">
      <c r="A593" s="890"/>
      <c r="B593" s="876"/>
      <c r="C593" s="865"/>
      <c r="D593" s="865"/>
      <c r="E593" s="865"/>
      <c r="F593" s="865"/>
      <c r="G593" s="865"/>
      <c r="H593" s="910"/>
      <c r="I593" s="865"/>
      <c r="J593" s="865"/>
      <c r="K593" s="877"/>
      <c r="L593" s="868"/>
    </row>
    <row r="594" spans="1:12">
      <c r="A594" s="890"/>
      <c r="B594" s="871"/>
      <c r="C594" s="870"/>
      <c r="D594" s="870"/>
      <c r="E594" s="870"/>
      <c r="F594" s="870"/>
      <c r="G594" s="870"/>
      <c r="H594" s="914"/>
      <c r="I594" s="870"/>
      <c r="J594" s="870"/>
      <c r="K594" s="891"/>
      <c r="L594" s="872"/>
    </row>
    <row r="595" spans="1:12">
      <c r="A595" s="892"/>
      <c r="B595" s="893"/>
      <c r="C595" s="893"/>
      <c r="D595" s="893"/>
      <c r="E595" s="893"/>
      <c r="F595" s="893"/>
      <c r="G595" s="894"/>
      <c r="H595" s="893"/>
      <c r="I595" s="894"/>
      <c r="J595" s="893"/>
      <c r="K595" s="893"/>
      <c r="L595" s="895"/>
    </row>
    <row r="596" spans="1:12">
      <c r="A596" s="896"/>
      <c r="B596" s="870"/>
      <c r="C596" s="870"/>
      <c r="D596" s="870"/>
      <c r="E596" s="870"/>
      <c r="F596" s="870"/>
      <c r="G596" s="897" t="s">
        <v>17</v>
      </c>
      <c r="H596" s="870"/>
      <c r="I596" s="897"/>
      <c r="J596" s="870"/>
      <c r="K596" s="898" t="s">
        <v>1974</v>
      </c>
      <c r="L596" s="899"/>
    </row>
    <row r="597" spans="1:12">
      <c r="A597" s="890"/>
      <c r="B597" s="865"/>
      <c r="C597" s="865"/>
      <c r="D597" s="865"/>
      <c r="E597" s="865"/>
      <c r="F597" s="865"/>
      <c r="G597" s="865"/>
      <c r="H597" s="865"/>
      <c r="I597" s="865"/>
      <c r="J597" s="865"/>
      <c r="K597" s="865"/>
      <c r="L597" s="868"/>
    </row>
    <row r="598" spans="1:12" ht="14.7" thickBot="1">
      <c r="A598" s="900"/>
      <c r="B598" s="901" t="s">
        <v>1975</v>
      </c>
      <c r="C598" s="902"/>
      <c r="D598" s="902"/>
      <c r="E598" s="902"/>
      <c r="F598" s="903"/>
      <c r="G598" s="902"/>
      <c r="H598" s="904">
        <f>H531+0.1</f>
        <v>1.9000000000000008</v>
      </c>
      <c r="I598" s="902"/>
      <c r="J598" s="902"/>
      <c r="K598" s="902"/>
      <c r="L598" s="905"/>
    </row>
    <row r="599" spans="1:12">
      <c r="A599" s="860"/>
      <c r="B599" s="861"/>
      <c r="C599" s="861"/>
      <c r="D599" s="861"/>
      <c r="E599" s="861"/>
      <c r="F599" s="861"/>
      <c r="G599" s="861"/>
      <c r="H599" s="861"/>
      <c r="I599" s="861"/>
      <c r="J599" s="861"/>
      <c r="K599" s="862"/>
      <c r="L599" s="863"/>
    </row>
    <row r="600" spans="1:12">
      <c r="A600" s="864"/>
      <c r="B600" s="865"/>
      <c r="C600" s="865"/>
      <c r="D600" s="865"/>
      <c r="E600" s="865"/>
      <c r="F600" s="865"/>
      <c r="G600" s="865"/>
      <c r="H600" s="865"/>
      <c r="I600" s="865"/>
      <c r="J600" s="865"/>
      <c r="K600" s="867" t="s">
        <v>1964</v>
      </c>
      <c r="L600" s="868"/>
    </row>
    <row r="601" spans="1:12">
      <c r="A601" s="869"/>
      <c r="B601" s="870"/>
      <c r="C601" s="870"/>
      <c r="D601" s="870"/>
      <c r="E601" s="870"/>
      <c r="F601" s="870"/>
      <c r="G601" s="870"/>
      <c r="H601" s="870"/>
      <c r="I601" s="870"/>
      <c r="J601" s="870"/>
      <c r="K601" s="871"/>
      <c r="L601" s="872"/>
    </row>
    <row r="602" spans="1:12">
      <c r="A602" s="873"/>
      <c r="B602" s="874"/>
      <c r="C602" s="893"/>
      <c r="D602" s="893"/>
      <c r="E602" s="893"/>
      <c r="F602" s="893"/>
      <c r="G602" s="893"/>
      <c r="H602" s="909"/>
      <c r="I602" s="893"/>
      <c r="J602" s="893"/>
      <c r="K602" s="875"/>
      <c r="L602" s="916"/>
    </row>
    <row r="603" spans="1:12">
      <c r="A603" s="864" t="s">
        <v>2</v>
      </c>
      <c r="B603" s="908" t="s">
        <v>2191</v>
      </c>
      <c r="C603" s="918"/>
      <c r="D603" s="865"/>
      <c r="E603" s="865"/>
      <c r="F603" s="865"/>
      <c r="G603" s="865"/>
      <c r="H603" s="910"/>
      <c r="I603" s="865"/>
      <c r="J603" s="865"/>
      <c r="K603" s="877"/>
      <c r="L603" s="868"/>
    </row>
    <row r="604" spans="1:12">
      <c r="A604" s="890"/>
      <c r="B604" s="876"/>
      <c r="C604" s="865"/>
      <c r="D604" s="865"/>
      <c r="E604" s="865"/>
      <c r="F604" s="865"/>
      <c r="G604" s="865"/>
      <c r="H604" s="910"/>
      <c r="I604" s="865"/>
      <c r="J604" s="865"/>
      <c r="K604" s="877"/>
      <c r="L604" s="868"/>
    </row>
    <row r="605" spans="1:12">
      <c r="A605" s="864"/>
      <c r="B605" s="867" t="s">
        <v>2192</v>
      </c>
      <c r="C605" s="865"/>
      <c r="D605" s="865"/>
      <c r="E605" s="865"/>
      <c r="F605" s="865"/>
      <c r="G605" s="865"/>
      <c r="H605" s="910"/>
      <c r="I605" s="865"/>
      <c r="J605" s="865"/>
      <c r="K605" s="877"/>
      <c r="L605" s="868"/>
    </row>
    <row r="606" spans="1:12">
      <c r="A606" s="864"/>
      <c r="B606" s="867" t="s">
        <v>2193</v>
      </c>
      <c r="C606" s="865"/>
      <c r="D606" s="865"/>
      <c r="E606" s="865"/>
      <c r="F606" s="865"/>
      <c r="G606" s="865"/>
      <c r="H606" s="910"/>
      <c r="I606" s="865"/>
      <c r="J606" s="865"/>
      <c r="K606" s="877"/>
      <c r="L606" s="868"/>
    </row>
    <row r="607" spans="1:12">
      <c r="A607" s="890"/>
      <c r="B607" s="867" t="s">
        <v>2194</v>
      </c>
      <c r="C607" s="865"/>
      <c r="D607" s="865"/>
      <c r="E607" s="865"/>
      <c r="F607" s="865"/>
      <c r="G607" s="865"/>
      <c r="H607" s="910"/>
      <c r="I607" s="865"/>
      <c r="J607" s="865"/>
      <c r="K607" s="877"/>
      <c r="L607" s="868"/>
    </row>
    <row r="608" spans="1:12">
      <c r="A608" s="890"/>
      <c r="B608" s="876"/>
      <c r="C608" s="865"/>
      <c r="D608" s="865"/>
      <c r="E608" s="865"/>
      <c r="F608" s="865"/>
      <c r="G608" s="865"/>
      <c r="H608" s="910"/>
      <c r="I608" s="865"/>
      <c r="J608" s="865"/>
      <c r="K608" s="877"/>
      <c r="L608" s="868"/>
    </row>
    <row r="609" spans="1:12">
      <c r="A609" s="890" t="s">
        <v>1194</v>
      </c>
      <c r="B609" s="908" t="s">
        <v>2195</v>
      </c>
      <c r="C609" s="865"/>
      <c r="D609" s="865"/>
      <c r="E609" s="865"/>
      <c r="F609" s="865"/>
      <c r="G609" s="865"/>
      <c r="H609" s="910"/>
      <c r="I609" s="865"/>
      <c r="J609" s="865"/>
      <c r="K609" s="877"/>
      <c r="L609" s="868"/>
    </row>
    <row r="610" spans="1:12">
      <c r="A610" s="890"/>
      <c r="B610" s="876"/>
      <c r="C610" s="865"/>
      <c r="D610" s="865"/>
      <c r="E610" s="865"/>
      <c r="F610" s="865"/>
      <c r="G610" s="865"/>
      <c r="H610" s="910"/>
      <c r="I610" s="865"/>
      <c r="J610" s="865"/>
      <c r="K610" s="877"/>
      <c r="L610" s="868"/>
    </row>
    <row r="611" spans="1:12">
      <c r="A611" s="890" t="s">
        <v>1991</v>
      </c>
      <c r="B611" s="908" t="s">
        <v>2196</v>
      </c>
      <c r="C611" s="865"/>
      <c r="D611" s="865"/>
      <c r="E611" s="865"/>
      <c r="F611" s="865"/>
      <c r="G611" s="865"/>
      <c r="H611" s="910"/>
      <c r="I611" s="865"/>
      <c r="J611" s="865"/>
      <c r="K611" s="877"/>
      <c r="L611" s="868"/>
    </row>
    <row r="612" spans="1:12">
      <c r="A612" s="890"/>
      <c r="B612" s="876"/>
      <c r="C612" s="865"/>
      <c r="D612" s="865"/>
      <c r="E612" s="865"/>
      <c r="F612" s="865"/>
      <c r="G612" s="865"/>
      <c r="H612" s="910"/>
      <c r="I612" s="865"/>
      <c r="J612" s="865"/>
      <c r="K612" s="877"/>
      <c r="L612" s="868"/>
    </row>
    <row r="613" spans="1:12">
      <c r="A613" s="864"/>
      <c r="B613" s="867" t="s">
        <v>2197</v>
      </c>
      <c r="C613" s="865"/>
      <c r="D613" s="865"/>
      <c r="E613" s="865"/>
      <c r="F613" s="865"/>
      <c r="G613" s="865"/>
      <c r="H613" s="910"/>
      <c r="I613" s="865"/>
      <c r="J613" s="865"/>
      <c r="K613" s="877"/>
      <c r="L613" s="868"/>
    </row>
    <row r="614" spans="1:12">
      <c r="A614" s="864"/>
      <c r="B614" s="867" t="s">
        <v>2198</v>
      </c>
      <c r="C614" s="865"/>
      <c r="D614" s="865"/>
      <c r="E614" s="865"/>
      <c r="F614" s="865"/>
      <c r="G614" s="865"/>
      <c r="H614" s="910"/>
      <c r="I614" s="865"/>
      <c r="J614" s="865"/>
      <c r="K614" s="877"/>
      <c r="L614" s="868"/>
    </row>
    <row r="615" spans="1:12">
      <c r="A615" s="864"/>
      <c r="B615" s="867" t="s">
        <v>2199</v>
      </c>
      <c r="C615" s="865"/>
      <c r="D615" s="865"/>
      <c r="E615" s="865"/>
      <c r="F615" s="865"/>
      <c r="G615" s="865"/>
      <c r="H615" s="910"/>
      <c r="I615" s="865"/>
      <c r="J615" s="865"/>
      <c r="K615" s="877"/>
      <c r="L615" s="868"/>
    </row>
    <row r="616" spans="1:12">
      <c r="A616" s="864"/>
      <c r="B616" s="867" t="s">
        <v>2200</v>
      </c>
      <c r="C616" s="865"/>
      <c r="D616" s="865"/>
      <c r="E616" s="865"/>
      <c r="F616" s="865"/>
      <c r="G616" s="865"/>
      <c r="H616" s="910"/>
      <c r="I616" s="865"/>
      <c r="J616" s="865"/>
      <c r="K616" s="877"/>
      <c r="L616" s="868"/>
    </row>
    <row r="617" spans="1:12">
      <c r="A617" s="864"/>
      <c r="B617" s="867" t="s">
        <v>2201</v>
      </c>
      <c r="C617" s="865"/>
      <c r="D617" s="865"/>
      <c r="E617" s="865"/>
      <c r="F617" s="865"/>
      <c r="G617" s="865"/>
      <c r="H617" s="910"/>
      <c r="I617" s="865"/>
      <c r="J617" s="865"/>
      <c r="K617" s="877"/>
      <c r="L617" s="868"/>
    </row>
    <row r="618" spans="1:12">
      <c r="A618" s="864"/>
      <c r="B618" s="867" t="s">
        <v>2202</v>
      </c>
      <c r="C618" s="865"/>
      <c r="D618" s="865"/>
      <c r="E618" s="865"/>
      <c r="F618" s="865"/>
      <c r="G618" s="865"/>
      <c r="H618" s="910"/>
      <c r="I618" s="865"/>
      <c r="J618" s="865"/>
      <c r="K618" s="877"/>
      <c r="L618" s="868"/>
    </row>
    <row r="619" spans="1:12">
      <c r="A619" s="890"/>
      <c r="B619" s="876"/>
      <c r="C619" s="865"/>
      <c r="D619" s="865"/>
      <c r="E619" s="865"/>
      <c r="F619" s="865"/>
      <c r="G619" s="865"/>
      <c r="H619" s="910"/>
      <c r="I619" s="865"/>
      <c r="J619" s="865"/>
      <c r="K619" s="877"/>
      <c r="L619" s="868"/>
    </row>
    <row r="620" spans="1:12">
      <c r="A620" s="890" t="s">
        <v>2064</v>
      </c>
      <c r="B620" s="908" t="s">
        <v>2203</v>
      </c>
      <c r="C620" s="865"/>
      <c r="D620" s="865"/>
      <c r="E620" s="865"/>
      <c r="F620" s="865"/>
      <c r="G620" s="865"/>
      <c r="H620" s="910"/>
      <c r="I620" s="865"/>
      <c r="J620" s="865"/>
      <c r="K620" s="877"/>
      <c r="L620" s="868"/>
    </row>
    <row r="621" spans="1:12">
      <c r="A621" s="890"/>
      <c r="B621" s="876"/>
      <c r="C621" s="865"/>
      <c r="D621" s="865"/>
      <c r="E621" s="865"/>
      <c r="F621" s="865"/>
      <c r="G621" s="865"/>
      <c r="H621" s="910"/>
      <c r="I621" s="865"/>
      <c r="J621" s="865"/>
      <c r="K621" s="877"/>
      <c r="L621" s="868"/>
    </row>
    <row r="622" spans="1:12">
      <c r="A622" s="864"/>
      <c r="B622" s="867" t="s">
        <v>2204</v>
      </c>
      <c r="C622" s="865"/>
      <c r="D622" s="865"/>
      <c r="E622" s="865"/>
      <c r="F622" s="865"/>
      <c r="G622" s="865"/>
      <c r="H622" s="910"/>
      <c r="I622" s="865"/>
      <c r="J622" s="865"/>
      <c r="K622" s="877"/>
      <c r="L622" s="868"/>
    </row>
    <row r="623" spans="1:12">
      <c r="A623" s="864"/>
      <c r="B623" s="867" t="s">
        <v>2205</v>
      </c>
      <c r="C623" s="865"/>
      <c r="D623" s="865"/>
      <c r="E623" s="865"/>
      <c r="F623" s="865"/>
      <c r="G623" s="865"/>
      <c r="H623" s="910"/>
      <c r="I623" s="865"/>
      <c r="J623" s="865"/>
      <c r="K623" s="877"/>
      <c r="L623" s="868"/>
    </row>
    <row r="624" spans="1:12">
      <c r="A624" s="864"/>
      <c r="B624" s="867" t="s">
        <v>2206</v>
      </c>
      <c r="C624" s="865"/>
      <c r="D624" s="865"/>
      <c r="E624" s="865"/>
      <c r="F624" s="865"/>
      <c r="G624" s="865"/>
      <c r="H624" s="910"/>
      <c r="I624" s="865"/>
      <c r="J624" s="865"/>
      <c r="K624" s="877"/>
      <c r="L624" s="868"/>
    </row>
    <row r="625" spans="1:12">
      <c r="A625" s="864"/>
      <c r="B625" s="867" t="s">
        <v>2207</v>
      </c>
      <c r="C625" s="865"/>
      <c r="D625" s="865"/>
      <c r="E625" s="865"/>
      <c r="F625" s="865"/>
      <c r="G625" s="865"/>
      <c r="H625" s="910"/>
      <c r="I625" s="865"/>
      <c r="J625" s="865"/>
      <c r="K625" s="877"/>
      <c r="L625" s="868"/>
    </row>
    <row r="626" spans="1:12">
      <c r="A626" s="864"/>
      <c r="B626" s="867" t="s">
        <v>2208</v>
      </c>
      <c r="C626" s="865"/>
      <c r="D626" s="865"/>
      <c r="E626" s="865"/>
      <c r="F626" s="865"/>
      <c r="G626" s="865"/>
      <c r="H626" s="910"/>
      <c r="I626" s="865"/>
      <c r="J626" s="865"/>
      <c r="K626" s="877"/>
      <c r="L626" s="868"/>
    </row>
    <row r="627" spans="1:12">
      <c r="A627" s="890"/>
      <c r="B627" s="876"/>
      <c r="C627" s="865"/>
      <c r="D627" s="865"/>
      <c r="E627" s="865"/>
      <c r="F627" s="865"/>
      <c r="G627" s="865"/>
      <c r="H627" s="910"/>
      <c r="I627" s="865"/>
      <c r="J627" s="865"/>
      <c r="K627" s="877"/>
      <c r="L627" s="868"/>
    </row>
    <row r="628" spans="1:12">
      <c r="A628" s="890"/>
      <c r="B628" s="876"/>
      <c r="C628" s="865"/>
      <c r="D628" s="865"/>
      <c r="E628" s="865"/>
      <c r="F628" s="865"/>
      <c r="G628" s="865"/>
      <c r="H628" s="910"/>
      <c r="I628" s="865"/>
      <c r="J628" s="865"/>
      <c r="K628" s="877"/>
      <c r="L628" s="868"/>
    </row>
    <row r="629" spans="1:12">
      <c r="A629" s="890"/>
      <c r="B629" s="876"/>
      <c r="C629" s="865"/>
      <c r="D629" s="865"/>
      <c r="E629" s="865"/>
      <c r="F629" s="865"/>
      <c r="G629" s="865"/>
      <c r="H629" s="910"/>
      <c r="I629" s="865"/>
      <c r="J629" s="865"/>
      <c r="K629" s="877"/>
      <c r="L629" s="868"/>
    </row>
    <row r="630" spans="1:12">
      <c r="A630" s="890"/>
      <c r="B630" s="876"/>
      <c r="C630" s="865"/>
      <c r="D630" s="865"/>
      <c r="E630" s="865"/>
      <c r="F630" s="865"/>
      <c r="G630" s="865"/>
      <c r="H630" s="910"/>
      <c r="I630" s="865"/>
      <c r="J630" s="865"/>
      <c r="K630" s="877"/>
      <c r="L630" s="868"/>
    </row>
    <row r="631" spans="1:12">
      <c r="A631" s="890"/>
      <c r="B631" s="876"/>
      <c r="C631" s="865"/>
      <c r="D631" s="865"/>
      <c r="E631" s="865"/>
      <c r="F631" s="865"/>
      <c r="G631" s="865"/>
      <c r="H631" s="910"/>
      <c r="I631" s="865"/>
      <c r="J631" s="865"/>
      <c r="K631" s="877"/>
      <c r="L631" s="868"/>
    </row>
    <row r="632" spans="1:12">
      <c r="A632" s="890"/>
      <c r="B632" s="876"/>
      <c r="C632" s="865"/>
      <c r="D632" s="865"/>
      <c r="E632" s="865"/>
      <c r="F632" s="865"/>
      <c r="G632" s="865"/>
      <c r="H632" s="910"/>
      <c r="I632" s="865"/>
      <c r="J632" s="865"/>
      <c r="K632" s="877"/>
      <c r="L632" s="868"/>
    </row>
    <row r="633" spans="1:12">
      <c r="A633" s="890"/>
      <c r="B633" s="876"/>
      <c r="C633" s="865"/>
      <c r="D633" s="865"/>
      <c r="E633" s="865"/>
      <c r="F633" s="865"/>
      <c r="G633" s="865"/>
      <c r="H633" s="910"/>
      <c r="I633" s="865"/>
      <c r="J633" s="865"/>
      <c r="K633" s="877"/>
      <c r="L633" s="868"/>
    </row>
    <row r="634" spans="1:12">
      <c r="A634" s="890"/>
      <c r="B634" s="876"/>
      <c r="C634" s="865"/>
      <c r="D634" s="865"/>
      <c r="E634" s="865"/>
      <c r="F634" s="865"/>
      <c r="G634" s="865"/>
      <c r="H634" s="910"/>
      <c r="I634" s="865"/>
      <c r="J634" s="865"/>
      <c r="K634" s="877"/>
      <c r="L634" s="868"/>
    </row>
    <row r="635" spans="1:12">
      <c r="A635" s="890"/>
      <c r="B635" s="876"/>
      <c r="C635" s="865"/>
      <c r="D635" s="865"/>
      <c r="E635" s="865"/>
      <c r="F635" s="865"/>
      <c r="G635" s="865"/>
      <c r="H635" s="910"/>
      <c r="I635" s="865"/>
      <c r="J635" s="865"/>
      <c r="K635" s="877"/>
      <c r="L635" s="868"/>
    </row>
    <row r="636" spans="1:12">
      <c r="A636" s="890"/>
      <c r="B636" s="876"/>
      <c r="C636" s="865"/>
      <c r="D636" s="865"/>
      <c r="E636" s="865"/>
      <c r="F636" s="865"/>
      <c r="G636" s="865"/>
      <c r="H636" s="910"/>
      <c r="I636" s="865"/>
      <c r="J636" s="865"/>
      <c r="K636" s="877"/>
      <c r="L636" s="868"/>
    </row>
    <row r="637" spans="1:12">
      <c r="A637" s="890"/>
      <c r="B637" s="876"/>
      <c r="C637" s="865"/>
      <c r="D637" s="865"/>
      <c r="E637" s="865"/>
      <c r="F637" s="865"/>
      <c r="G637" s="865"/>
      <c r="H637" s="910"/>
      <c r="I637" s="865"/>
      <c r="J637" s="865"/>
      <c r="K637" s="877"/>
      <c r="L637" s="868"/>
    </row>
    <row r="638" spans="1:12">
      <c r="A638" s="890"/>
      <c r="B638" s="876"/>
      <c r="C638" s="865"/>
      <c r="D638" s="865"/>
      <c r="E638" s="865"/>
      <c r="F638" s="865"/>
      <c r="G638" s="865"/>
      <c r="H638" s="910"/>
      <c r="I638" s="865"/>
      <c r="J638" s="865"/>
      <c r="K638" s="877"/>
      <c r="L638" s="868"/>
    </row>
    <row r="639" spans="1:12">
      <c r="A639" s="890"/>
      <c r="B639" s="876"/>
      <c r="C639" s="865"/>
      <c r="D639" s="865"/>
      <c r="E639" s="865"/>
      <c r="F639" s="865"/>
      <c r="G639" s="865"/>
      <c r="H639" s="910"/>
      <c r="I639" s="865"/>
      <c r="J639" s="865"/>
      <c r="K639" s="877"/>
      <c r="L639" s="868"/>
    </row>
    <row r="640" spans="1:12">
      <c r="A640" s="890"/>
      <c r="B640" s="876"/>
      <c r="C640" s="865"/>
      <c r="D640" s="865"/>
      <c r="E640" s="865"/>
      <c r="F640" s="865"/>
      <c r="G640" s="865"/>
      <c r="H640" s="910"/>
      <c r="I640" s="865"/>
      <c r="J640" s="865"/>
      <c r="K640" s="877"/>
      <c r="L640" s="868"/>
    </row>
    <row r="641" spans="1:12">
      <c r="A641" s="890"/>
      <c r="B641" s="876"/>
      <c r="C641" s="865"/>
      <c r="D641" s="865"/>
      <c r="E641" s="865"/>
      <c r="F641" s="865"/>
      <c r="G641" s="865"/>
      <c r="H641" s="910"/>
      <c r="I641" s="865"/>
      <c r="J641" s="865"/>
      <c r="K641" s="877"/>
      <c r="L641" s="868"/>
    </row>
    <row r="642" spans="1:12">
      <c r="A642" s="890"/>
      <c r="B642" s="876"/>
      <c r="C642" s="865"/>
      <c r="D642" s="865"/>
      <c r="E642" s="865"/>
      <c r="F642" s="865"/>
      <c r="G642" s="865"/>
      <c r="H642" s="910"/>
      <c r="I642" s="865"/>
      <c r="J642" s="865"/>
      <c r="K642" s="877"/>
      <c r="L642" s="868"/>
    </row>
    <row r="643" spans="1:12">
      <c r="A643" s="890"/>
      <c r="B643" s="876"/>
      <c r="C643" s="865"/>
      <c r="D643" s="865"/>
      <c r="E643" s="865"/>
      <c r="F643" s="865"/>
      <c r="G643" s="865"/>
      <c r="H643" s="910"/>
      <c r="I643" s="865"/>
      <c r="J643" s="865"/>
      <c r="K643" s="877"/>
      <c r="L643" s="868"/>
    </row>
    <row r="644" spans="1:12">
      <c r="A644" s="890"/>
      <c r="B644" s="876"/>
      <c r="C644" s="865"/>
      <c r="D644" s="865"/>
      <c r="E644" s="865"/>
      <c r="F644" s="865"/>
      <c r="G644" s="865"/>
      <c r="H644" s="910"/>
      <c r="I644" s="865"/>
      <c r="J644" s="865"/>
      <c r="K644" s="877"/>
      <c r="L644" s="868"/>
    </row>
    <row r="645" spans="1:12">
      <c r="A645" s="890"/>
      <c r="B645" s="876"/>
      <c r="C645" s="865"/>
      <c r="D645" s="865"/>
      <c r="E645" s="865"/>
      <c r="F645" s="865"/>
      <c r="G645" s="865"/>
      <c r="H645" s="910"/>
      <c r="I645" s="865"/>
      <c r="J645" s="865"/>
      <c r="K645" s="877"/>
      <c r="L645" s="868"/>
    </row>
    <row r="646" spans="1:12">
      <c r="A646" s="890"/>
      <c r="B646" s="876"/>
      <c r="C646" s="865"/>
      <c r="D646" s="865"/>
      <c r="E646" s="865"/>
      <c r="F646" s="865"/>
      <c r="G646" s="865"/>
      <c r="H646" s="910"/>
      <c r="I646" s="865"/>
      <c r="J646" s="865"/>
      <c r="K646" s="877"/>
      <c r="L646" s="868"/>
    </row>
    <row r="647" spans="1:12">
      <c r="A647" s="890"/>
      <c r="B647" s="876"/>
      <c r="C647" s="865"/>
      <c r="D647" s="865"/>
      <c r="E647" s="865"/>
      <c r="F647" s="865"/>
      <c r="G647" s="865"/>
      <c r="H647" s="910"/>
      <c r="I647" s="865"/>
      <c r="J647" s="865"/>
      <c r="K647" s="877"/>
      <c r="L647" s="868"/>
    </row>
    <row r="648" spans="1:12">
      <c r="A648" s="890"/>
      <c r="B648" s="876"/>
      <c r="C648" s="865"/>
      <c r="D648" s="865"/>
      <c r="E648" s="865"/>
      <c r="F648" s="865"/>
      <c r="G648" s="865"/>
      <c r="H648" s="910"/>
      <c r="I648" s="865"/>
      <c r="J648" s="865"/>
      <c r="K648" s="877"/>
      <c r="L648" s="868"/>
    </row>
    <row r="649" spans="1:12">
      <c r="A649" s="890"/>
      <c r="B649" s="876"/>
      <c r="C649" s="865"/>
      <c r="D649" s="865"/>
      <c r="E649" s="865"/>
      <c r="F649" s="865"/>
      <c r="G649" s="865"/>
      <c r="H649" s="910"/>
      <c r="I649" s="865"/>
      <c r="J649" s="865"/>
      <c r="K649" s="877"/>
      <c r="L649" s="868"/>
    </row>
    <row r="650" spans="1:12">
      <c r="A650" s="890"/>
      <c r="B650" s="876"/>
      <c r="C650" s="865"/>
      <c r="D650" s="865"/>
      <c r="E650" s="865"/>
      <c r="F650" s="865"/>
      <c r="G650" s="865"/>
      <c r="H650" s="910"/>
      <c r="I650" s="865"/>
      <c r="J650" s="865"/>
      <c r="K650" s="877"/>
      <c r="L650" s="868"/>
    </row>
    <row r="651" spans="1:12">
      <c r="A651" s="890"/>
      <c r="B651" s="876"/>
      <c r="C651" s="865"/>
      <c r="D651" s="865"/>
      <c r="E651" s="865"/>
      <c r="F651" s="865"/>
      <c r="G651" s="865"/>
      <c r="H651" s="910"/>
      <c r="I651" s="865"/>
      <c r="J651" s="865"/>
      <c r="K651" s="877"/>
      <c r="L651" s="868"/>
    </row>
    <row r="652" spans="1:12">
      <c r="A652" s="890"/>
      <c r="B652" s="876"/>
      <c r="C652" s="865"/>
      <c r="D652" s="865"/>
      <c r="E652" s="865"/>
      <c r="F652" s="865"/>
      <c r="G652" s="865"/>
      <c r="H652" s="910"/>
      <c r="I652" s="865"/>
      <c r="J652" s="865"/>
      <c r="K652" s="877"/>
      <c r="L652" s="868"/>
    </row>
    <row r="653" spans="1:12">
      <c r="A653" s="890"/>
      <c r="B653" s="876"/>
      <c r="C653" s="865"/>
      <c r="D653" s="865"/>
      <c r="E653" s="865"/>
      <c r="F653" s="865"/>
      <c r="G653" s="865"/>
      <c r="H653" s="910"/>
      <c r="I653" s="865"/>
      <c r="J653" s="865"/>
      <c r="K653" s="877"/>
      <c r="L653" s="868"/>
    </row>
    <row r="654" spans="1:12">
      <c r="A654" s="890"/>
      <c r="B654" s="876"/>
      <c r="C654" s="865"/>
      <c r="D654" s="865"/>
      <c r="E654" s="865"/>
      <c r="F654" s="865"/>
      <c r="G654" s="865"/>
      <c r="H654" s="910"/>
      <c r="I654" s="865"/>
      <c r="J654" s="865"/>
      <c r="K654" s="877"/>
      <c r="L654" s="868"/>
    </row>
    <row r="655" spans="1:12">
      <c r="A655" s="890"/>
      <c r="B655" s="876"/>
      <c r="C655" s="865"/>
      <c r="D655" s="865"/>
      <c r="E655" s="865"/>
      <c r="F655" s="865"/>
      <c r="G655" s="865"/>
      <c r="H655" s="910"/>
      <c r="I655" s="865"/>
      <c r="J655" s="865"/>
      <c r="K655" s="877"/>
      <c r="L655" s="868"/>
    </row>
    <row r="656" spans="1:12">
      <c r="A656" s="890"/>
      <c r="B656" s="876"/>
      <c r="C656" s="865"/>
      <c r="D656" s="865"/>
      <c r="E656" s="865"/>
      <c r="F656" s="865"/>
      <c r="G656" s="865"/>
      <c r="H656" s="910"/>
      <c r="I656" s="865"/>
      <c r="J656" s="865"/>
      <c r="K656" s="877"/>
      <c r="L656" s="868"/>
    </row>
    <row r="657" spans="1:12">
      <c r="A657" s="890"/>
      <c r="B657" s="876"/>
      <c r="C657" s="865"/>
      <c r="D657" s="865"/>
      <c r="E657" s="865"/>
      <c r="F657" s="865"/>
      <c r="G657" s="865"/>
      <c r="H657" s="910"/>
      <c r="I657" s="865"/>
      <c r="J657" s="865"/>
      <c r="K657" s="877"/>
      <c r="L657" s="868"/>
    </row>
    <row r="658" spans="1:12">
      <c r="A658" s="890"/>
      <c r="B658" s="876"/>
      <c r="C658" s="865"/>
      <c r="D658" s="865"/>
      <c r="E658" s="865"/>
      <c r="F658" s="865"/>
      <c r="G658" s="865"/>
      <c r="H658" s="910"/>
      <c r="I658" s="865"/>
      <c r="J658" s="865"/>
      <c r="K658" s="877"/>
      <c r="L658" s="868"/>
    </row>
    <row r="659" spans="1:12">
      <c r="A659" s="890"/>
      <c r="B659" s="876"/>
      <c r="C659" s="865"/>
      <c r="D659" s="865"/>
      <c r="E659" s="865"/>
      <c r="F659" s="865"/>
      <c r="G659" s="865"/>
      <c r="H659" s="910"/>
      <c r="I659" s="865"/>
      <c r="J659" s="865"/>
      <c r="K659" s="877"/>
      <c r="L659" s="868"/>
    </row>
    <row r="660" spans="1:12">
      <c r="A660" s="890"/>
      <c r="B660" s="876"/>
      <c r="C660" s="865"/>
      <c r="D660" s="865"/>
      <c r="E660" s="865"/>
      <c r="F660" s="865"/>
      <c r="G660" s="865"/>
      <c r="H660" s="910"/>
      <c r="I660" s="865"/>
      <c r="J660" s="865"/>
      <c r="K660" s="877"/>
      <c r="L660" s="868"/>
    </row>
    <row r="661" spans="1:12">
      <c r="A661" s="890"/>
      <c r="B661" s="871"/>
      <c r="C661" s="870"/>
      <c r="D661" s="870"/>
      <c r="E661" s="870"/>
      <c r="F661" s="870"/>
      <c r="G661" s="870"/>
      <c r="H661" s="914"/>
      <c r="I661" s="870"/>
      <c r="J661" s="870"/>
      <c r="K661" s="891"/>
      <c r="L661" s="872"/>
    </row>
    <row r="662" spans="1:12">
      <c r="A662" s="892"/>
      <c r="B662" s="893"/>
      <c r="C662" s="893"/>
      <c r="D662" s="893"/>
      <c r="E662" s="893"/>
      <c r="F662" s="893"/>
      <c r="G662" s="894"/>
      <c r="H662" s="893"/>
      <c r="I662" s="894"/>
      <c r="J662" s="893"/>
      <c r="K662" s="893"/>
      <c r="L662" s="895"/>
    </row>
    <row r="663" spans="1:12">
      <c r="A663" s="896"/>
      <c r="B663" s="870"/>
      <c r="C663" s="870"/>
      <c r="D663" s="870"/>
      <c r="E663" s="870"/>
      <c r="F663" s="870"/>
      <c r="G663" s="897" t="s">
        <v>17</v>
      </c>
      <c r="H663" s="870"/>
      <c r="I663" s="897"/>
      <c r="J663" s="870"/>
      <c r="K663" s="898" t="s">
        <v>1974</v>
      </c>
      <c r="L663" s="899"/>
    </row>
    <row r="664" spans="1:12">
      <c r="A664" s="890"/>
      <c r="B664" s="865"/>
      <c r="C664" s="865"/>
      <c r="D664" s="865"/>
      <c r="E664" s="865"/>
      <c r="F664" s="865"/>
      <c r="G664" s="865"/>
      <c r="H664" s="865"/>
      <c r="I664" s="865"/>
      <c r="J664" s="865"/>
      <c r="K664" s="865"/>
      <c r="L664" s="868"/>
    </row>
    <row r="665" spans="1:12" ht="14.7" thickBot="1">
      <c r="A665" s="900"/>
      <c r="B665" s="901" t="s">
        <v>1975</v>
      </c>
      <c r="C665" s="902"/>
      <c r="D665" s="902"/>
      <c r="E665" s="902"/>
      <c r="F665" s="903"/>
      <c r="G665" s="902"/>
      <c r="H665" s="919">
        <v>1.1000000000000001</v>
      </c>
      <c r="I665" s="902"/>
      <c r="J665" s="902"/>
      <c r="K665" s="902"/>
      <c r="L665" s="905"/>
    </row>
    <row r="666" spans="1:12">
      <c r="A666" s="860"/>
      <c r="B666" s="861"/>
      <c r="C666" s="861"/>
      <c r="D666" s="861"/>
      <c r="E666" s="861"/>
      <c r="F666" s="861"/>
      <c r="G666" s="861"/>
      <c r="H666" s="861"/>
      <c r="I666" s="861"/>
      <c r="J666" s="861"/>
      <c r="K666" s="862"/>
      <c r="L666" s="863"/>
    </row>
    <row r="667" spans="1:12">
      <c r="A667" s="864"/>
      <c r="B667" s="865"/>
      <c r="C667" s="865"/>
      <c r="D667" s="865"/>
      <c r="E667" s="865"/>
      <c r="F667" s="865"/>
      <c r="G667" s="865"/>
      <c r="H667" s="865"/>
      <c r="I667" s="865"/>
      <c r="J667" s="865"/>
      <c r="K667" s="867" t="s">
        <v>1964</v>
      </c>
      <c r="L667" s="868"/>
    </row>
    <row r="668" spans="1:12">
      <c r="A668" s="869"/>
      <c r="B668" s="870"/>
      <c r="C668" s="870"/>
      <c r="D668" s="870"/>
      <c r="E668" s="870"/>
      <c r="F668" s="870"/>
      <c r="G668" s="870"/>
      <c r="H668" s="870"/>
      <c r="I668" s="870"/>
      <c r="J668" s="870"/>
      <c r="K668" s="871"/>
      <c r="L668" s="872"/>
    </row>
    <row r="669" spans="1:12">
      <c r="A669" s="873"/>
      <c r="B669" s="874"/>
      <c r="C669" s="893"/>
      <c r="D669" s="893"/>
      <c r="E669" s="893"/>
      <c r="F669" s="893"/>
      <c r="G669" s="893"/>
      <c r="H669" s="909"/>
      <c r="I669" s="893"/>
      <c r="J669" s="893"/>
      <c r="K669" s="875"/>
      <c r="L669" s="916"/>
    </row>
    <row r="670" spans="1:12">
      <c r="A670" s="864"/>
      <c r="B670" s="908" t="s">
        <v>1969</v>
      </c>
      <c r="C670" s="865"/>
      <c r="D670" s="865"/>
      <c r="E670" s="865"/>
      <c r="F670" s="865"/>
      <c r="G670" s="865"/>
      <c r="H670" s="910"/>
      <c r="I670" s="865"/>
      <c r="J670" s="865"/>
      <c r="K670" s="877"/>
      <c r="L670" s="868"/>
    </row>
    <row r="671" spans="1:12">
      <c r="A671" s="890"/>
      <c r="B671" s="876"/>
      <c r="C671" s="865"/>
      <c r="D671" s="865"/>
      <c r="E671" s="865"/>
      <c r="F671" s="865"/>
      <c r="G671" s="865"/>
      <c r="H671" s="910"/>
      <c r="I671" s="865"/>
      <c r="J671" s="865"/>
      <c r="K671" s="877"/>
      <c r="L671" s="868"/>
    </row>
    <row r="672" spans="1:12">
      <c r="A672" s="890" t="s">
        <v>2006</v>
      </c>
      <c r="B672" s="908" t="s">
        <v>2209</v>
      </c>
      <c r="C672" s="865"/>
      <c r="D672" s="865"/>
      <c r="E672" s="865"/>
      <c r="F672" s="865"/>
      <c r="G672" s="865"/>
      <c r="H672" s="910"/>
      <c r="I672" s="865"/>
      <c r="J672" s="865"/>
      <c r="K672" s="877"/>
      <c r="L672" s="868"/>
    </row>
    <row r="673" spans="1:12">
      <c r="A673" s="890"/>
      <c r="B673" s="876"/>
      <c r="C673" s="865"/>
      <c r="D673" s="865"/>
      <c r="E673" s="865"/>
      <c r="F673" s="865"/>
      <c r="G673" s="865"/>
      <c r="H673" s="910"/>
      <c r="I673" s="865"/>
      <c r="J673" s="865"/>
      <c r="K673" s="877"/>
      <c r="L673" s="868"/>
    </row>
    <row r="674" spans="1:12">
      <c r="A674" s="864"/>
      <c r="B674" s="867" t="s">
        <v>2210</v>
      </c>
      <c r="C674" s="865"/>
      <c r="D674" s="865"/>
      <c r="E674" s="865"/>
      <c r="F674" s="865"/>
      <c r="G674" s="865"/>
      <c r="H674" s="910"/>
      <c r="I674" s="865"/>
      <c r="J674" s="865"/>
      <c r="K674" s="877"/>
      <c r="L674" s="868"/>
    </row>
    <row r="675" spans="1:12">
      <c r="A675" s="864"/>
      <c r="B675" s="867" t="s">
        <v>2211</v>
      </c>
      <c r="C675" s="865"/>
      <c r="D675" s="865"/>
      <c r="E675" s="865"/>
      <c r="F675" s="865"/>
      <c r="G675" s="865"/>
      <c r="H675" s="910"/>
      <c r="I675" s="865"/>
      <c r="J675" s="865"/>
      <c r="K675" s="877"/>
      <c r="L675" s="868"/>
    </row>
    <row r="676" spans="1:12">
      <c r="A676" s="864"/>
      <c r="B676" s="867" t="s">
        <v>2212</v>
      </c>
      <c r="C676" s="865"/>
      <c r="D676" s="865"/>
      <c r="E676" s="865"/>
      <c r="F676" s="865"/>
      <c r="G676" s="865"/>
      <c r="H676" s="910"/>
      <c r="I676" s="865"/>
      <c r="J676" s="865"/>
      <c r="K676" s="877"/>
      <c r="L676" s="868"/>
    </row>
    <row r="677" spans="1:12">
      <c r="A677" s="890"/>
      <c r="B677" s="876"/>
      <c r="C677" s="865"/>
      <c r="D677" s="865"/>
      <c r="E677" s="865"/>
      <c r="F677" s="865"/>
      <c r="G677" s="865"/>
      <c r="H677" s="910"/>
      <c r="I677" s="865"/>
      <c r="J677" s="865"/>
      <c r="K677" s="877"/>
      <c r="L677" s="868"/>
    </row>
    <row r="678" spans="1:12">
      <c r="A678" s="890" t="s">
        <v>2060</v>
      </c>
      <c r="B678" s="908" t="s">
        <v>2213</v>
      </c>
      <c r="C678" s="865"/>
      <c r="D678" s="865"/>
      <c r="E678" s="865"/>
      <c r="F678" s="865"/>
      <c r="G678" s="865"/>
      <c r="H678" s="910"/>
      <c r="I678" s="865"/>
      <c r="J678" s="865"/>
      <c r="K678" s="877"/>
      <c r="L678" s="868"/>
    </row>
    <row r="679" spans="1:12">
      <c r="A679" s="890"/>
      <c r="B679" s="876"/>
      <c r="C679" s="865"/>
      <c r="D679" s="865"/>
      <c r="E679" s="865"/>
      <c r="F679" s="865"/>
      <c r="G679" s="865"/>
      <c r="H679" s="910"/>
      <c r="I679" s="865"/>
      <c r="J679" s="865"/>
      <c r="K679" s="877"/>
      <c r="L679" s="868"/>
    </row>
    <row r="680" spans="1:12">
      <c r="A680" s="864"/>
      <c r="B680" s="867" t="s">
        <v>2214</v>
      </c>
      <c r="C680" s="865"/>
      <c r="D680" s="865"/>
      <c r="E680" s="865"/>
      <c r="F680" s="865"/>
      <c r="G680" s="865"/>
      <c r="H680" s="910"/>
      <c r="I680" s="865"/>
      <c r="J680" s="865"/>
      <c r="K680" s="877"/>
      <c r="L680" s="868"/>
    </row>
    <row r="681" spans="1:12">
      <c r="A681" s="864"/>
      <c r="B681" s="867" t="s">
        <v>2215</v>
      </c>
      <c r="C681" s="865"/>
      <c r="D681" s="865"/>
      <c r="E681" s="865"/>
      <c r="F681" s="865"/>
      <c r="G681" s="865"/>
      <c r="H681" s="910"/>
      <c r="I681" s="865"/>
      <c r="J681" s="865"/>
      <c r="K681" s="877"/>
      <c r="L681" s="868"/>
    </row>
    <row r="682" spans="1:12">
      <c r="A682" s="864"/>
      <c r="B682" s="867" t="s">
        <v>2216</v>
      </c>
      <c r="C682" s="865"/>
      <c r="D682" s="865"/>
      <c r="E682" s="865"/>
      <c r="F682" s="865"/>
      <c r="G682" s="865"/>
      <c r="H682" s="910"/>
      <c r="I682" s="865"/>
      <c r="J682" s="865"/>
      <c r="K682" s="877"/>
      <c r="L682" s="868"/>
    </row>
    <row r="683" spans="1:12">
      <c r="A683" s="864"/>
      <c r="B683" s="867" t="s">
        <v>2217</v>
      </c>
      <c r="C683" s="865"/>
      <c r="D683" s="865"/>
      <c r="E683" s="865"/>
      <c r="F683" s="865"/>
      <c r="G683" s="865"/>
      <c r="H683" s="910"/>
      <c r="I683" s="865"/>
      <c r="J683" s="865"/>
      <c r="K683" s="877"/>
      <c r="L683" s="868"/>
    </row>
    <row r="684" spans="1:12">
      <c r="A684" s="864"/>
      <c r="B684" s="867" t="s">
        <v>2218</v>
      </c>
      <c r="C684" s="865"/>
      <c r="D684" s="865"/>
      <c r="E684" s="865"/>
      <c r="F684" s="865"/>
      <c r="G684" s="865"/>
      <c r="H684" s="910"/>
      <c r="I684" s="865"/>
      <c r="J684" s="865"/>
      <c r="K684" s="877"/>
      <c r="L684" s="868"/>
    </row>
    <row r="685" spans="1:12">
      <c r="A685" s="864"/>
      <c r="B685" s="867" t="s">
        <v>2219</v>
      </c>
      <c r="C685" s="865"/>
      <c r="D685" s="865"/>
      <c r="E685" s="865"/>
      <c r="F685" s="865"/>
      <c r="G685" s="865"/>
      <c r="H685" s="910"/>
      <c r="I685" s="865"/>
      <c r="J685" s="865"/>
      <c r="K685" s="877"/>
      <c r="L685" s="868"/>
    </row>
    <row r="686" spans="1:12">
      <c r="A686" s="864"/>
      <c r="B686" s="867" t="s">
        <v>2220</v>
      </c>
      <c r="C686" s="865"/>
      <c r="D686" s="865"/>
      <c r="E686" s="865"/>
      <c r="F686" s="865"/>
      <c r="G686" s="865"/>
      <c r="H686" s="910"/>
      <c r="I686" s="865"/>
      <c r="J686" s="865"/>
      <c r="K686" s="877"/>
      <c r="L686" s="868"/>
    </row>
    <row r="687" spans="1:12">
      <c r="A687" s="890"/>
      <c r="B687" s="876"/>
      <c r="C687" s="865"/>
      <c r="D687" s="865"/>
      <c r="E687" s="865"/>
      <c r="F687" s="865"/>
      <c r="G687" s="865"/>
      <c r="H687" s="910"/>
      <c r="I687" s="865"/>
      <c r="J687" s="865"/>
      <c r="K687" s="877"/>
      <c r="L687" s="868"/>
    </row>
    <row r="688" spans="1:12">
      <c r="A688" s="864"/>
      <c r="B688" s="867" t="s">
        <v>2221</v>
      </c>
      <c r="C688" s="865"/>
      <c r="D688" s="865"/>
      <c r="E688" s="865"/>
      <c r="F688" s="865"/>
      <c r="G688" s="865"/>
      <c r="H688" s="910"/>
      <c r="I688" s="865"/>
      <c r="J688" s="865"/>
      <c r="K688" s="877"/>
      <c r="L688" s="868"/>
    </row>
    <row r="689" spans="1:14">
      <c r="A689" s="864"/>
      <c r="B689" s="867" t="s">
        <v>2222</v>
      </c>
      <c r="C689" s="865"/>
      <c r="D689" s="865"/>
      <c r="E689" s="865"/>
      <c r="F689" s="865"/>
      <c r="G689" s="865"/>
      <c r="H689" s="910"/>
      <c r="I689" s="865"/>
      <c r="J689" s="865"/>
      <c r="K689" s="877"/>
      <c r="L689" s="868"/>
    </row>
    <row r="690" spans="1:14">
      <c r="A690" s="864"/>
      <c r="B690" s="867" t="s">
        <v>2223</v>
      </c>
      <c r="C690" s="865"/>
      <c r="D690" s="865"/>
      <c r="E690" s="865"/>
      <c r="F690" s="865"/>
      <c r="G690" s="865"/>
      <c r="H690" s="910"/>
      <c r="I690" s="865"/>
      <c r="J690" s="865"/>
      <c r="K690" s="877"/>
      <c r="L690" s="868"/>
    </row>
    <row r="691" spans="1:14">
      <c r="A691" s="864"/>
      <c r="B691" s="867" t="s">
        <v>2224</v>
      </c>
      <c r="C691" s="865"/>
      <c r="D691" s="865"/>
      <c r="E691" s="865"/>
      <c r="F691" s="865"/>
      <c r="G691" s="865"/>
      <c r="H691" s="910"/>
      <c r="I691" s="865"/>
      <c r="J691" s="865"/>
      <c r="K691" s="877"/>
      <c r="L691" s="868"/>
    </row>
    <row r="692" spans="1:14">
      <c r="A692" s="864"/>
      <c r="B692" s="867" t="s">
        <v>2225</v>
      </c>
      <c r="C692" s="865"/>
      <c r="D692" s="865"/>
      <c r="E692" s="865"/>
      <c r="F692" s="865"/>
      <c r="G692" s="865"/>
      <c r="H692" s="910"/>
      <c r="I692" s="865"/>
      <c r="J692" s="865"/>
      <c r="K692" s="877"/>
      <c r="L692" s="868"/>
    </row>
    <row r="693" spans="1:14">
      <c r="A693" s="864"/>
      <c r="B693" s="867" t="s">
        <v>2226</v>
      </c>
      <c r="C693" s="865"/>
      <c r="D693" s="865"/>
      <c r="E693" s="865"/>
      <c r="F693" s="865"/>
      <c r="G693" s="865"/>
      <c r="H693" s="910"/>
      <c r="I693" s="865"/>
      <c r="J693" s="865"/>
      <c r="K693" s="877"/>
      <c r="L693" s="868"/>
    </row>
    <row r="694" spans="1:14">
      <c r="A694" s="864"/>
      <c r="B694" s="867" t="s">
        <v>2227</v>
      </c>
      <c r="C694" s="865"/>
      <c r="D694" s="865"/>
      <c r="E694" s="865"/>
      <c r="F694" s="865"/>
      <c r="G694" s="865"/>
      <c r="H694" s="910"/>
      <c r="I694" s="865"/>
      <c r="J694" s="865"/>
      <c r="K694" s="877"/>
      <c r="L694" s="868"/>
    </row>
    <row r="695" spans="1:14">
      <c r="A695" s="890"/>
      <c r="B695" s="876"/>
      <c r="C695" s="865"/>
      <c r="D695" s="865"/>
      <c r="E695" s="865"/>
      <c r="F695" s="865"/>
      <c r="G695" s="865"/>
      <c r="H695" s="910"/>
      <c r="I695" s="865"/>
      <c r="J695" s="865"/>
      <c r="K695" s="877"/>
      <c r="L695" s="868"/>
    </row>
    <row r="696" spans="1:14">
      <c r="A696" s="890" t="s">
        <v>2228</v>
      </c>
      <c r="B696" s="908" t="s">
        <v>2229</v>
      </c>
      <c r="C696" s="865"/>
      <c r="D696" s="865"/>
      <c r="E696" s="865"/>
      <c r="F696" s="865"/>
      <c r="G696" s="865"/>
      <c r="H696" s="910"/>
      <c r="I696" s="865"/>
      <c r="J696" s="865"/>
      <c r="K696" s="877"/>
      <c r="L696" s="868"/>
    </row>
    <row r="697" spans="1:14">
      <c r="A697" s="890"/>
      <c r="B697" s="876"/>
      <c r="C697" s="865"/>
      <c r="D697" s="865"/>
      <c r="E697" s="865"/>
      <c r="F697" s="865"/>
      <c r="G697" s="865"/>
      <c r="H697" s="910"/>
      <c r="I697" s="865"/>
      <c r="J697" s="865"/>
      <c r="K697" s="877"/>
      <c r="L697" s="868"/>
    </row>
    <row r="698" spans="1:14">
      <c r="A698" s="864"/>
      <c r="B698" s="867" t="s">
        <v>2230</v>
      </c>
      <c r="C698" s="865"/>
      <c r="D698" s="865"/>
      <c r="E698" s="865"/>
      <c r="F698" s="865"/>
      <c r="G698" s="865"/>
      <c r="H698" s="910"/>
      <c r="I698" s="865"/>
      <c r="J698" s="865"/>
      <c r="K698" s="877"/>
      <c r="L698" s="868"/>
    </row>
    <row r="699" spans="1:14">
      <c r="A699" s="864"/>
      <c r="B699" s="867" t="s">
        <v>2231</v>
      </c>
      <c r="C699" s="865"/>
      <c r="D699" s="865"/>
      <c r="E699" s="865"/>
      <c r="F699" s="865"/>
      <c r="G699" s="865"/>
      <c r="H699" s="910"/>
      <c r="I699" s="865"/>
      <c r="J699" s="865"/>
      <c r="K699" s="877"/>
      <c r="L699" s="868"/>
    </row>
    <row r="700" spans="1:14">
      <c r="A700" s="864"/>
      <c r="B700" s="867" t="s">
        <v>2232</v>
      </c>
      <c r="C700" s="865"/>
      <c r="D700" s="865"/>
      <c r="E700" s="865"/>
      <c r="F700" s="865"/>
      <c r="G700" s="865"/>
      <c r="H700" s="910"/>
      <c r="I700" s="865"/>
      <c r="J700" s="865"/>
      <c r="K700" s="877"/>
      <c r="L700" s="868"/>
    </row>
    <row r="701" spans="1:14">
      <c r="A701" s="864"/>
      <c r="B701" s="979" t="s">
        <v>2233</v>
      </c>
      <c r="C701" s="980"/>
      <c r="D701" s="980"/>
      <c r="E701" s="980"/>
      <c r="F701" s="980"/>
      <c r="G701" s="980"/>
      <c r="H701" s="910"/>
      <c r="I701" s="865"/>
      <c r="J701" s="865"/>
      <c r="K701" s="877"/>
      <c r="L701" s="920"/>
    </row>
    <row r="702" spans="1:14">
      <c r="A702" s="890"/>
      <c r="B702" s="921" t="s">
        <v>1018</v>
      </c>
      <c r="C702" s="922"/>
      <c r="D702" s="922"/>
      <c r="E702" s="922"/>
      <c r="F702" s="922"/>
      <c r="G702" s="922"/>
      <c r="H702" s="923"/>
      <c r="I702" s="922"/>
      <c r="J702" s="922"/>
      <c r="K702" s="924"/>
      <c r="L702" s="925"/>
      <c r="M702" s="926"/>
      <c r="N702" s="926"/>
    </row>
    <row r="703" spans="1:14">
      <c r="A703" s="890"/>
      <c r="B703" s="921" t="s">
        <v>2234</v>
      </c>
      <c r="C703" s="922"/>
      <c r="D703" s="922"/>
      <c r="E703" s="922"/>
      <c r="F703" s="922"/>
      <c r="G703" s="922"/>
      <c r="H703" s="923"/>
      <c r="I703" s="922"/>
      <c r="J703" s="922"/>
      <c r="K703" s="924"/>
      <c r="L703" s="927">
        <v>5000000</v>
      </c>
      <c r="M703" s="926"/>
      <c r="N703" s="926"/>
    </row>
    <row r="704" spans="1:14">
      <c r="A704" s="890"/>
      <c r="B704" s="876"/>
      <c r="C704" s="865"/>
      <c r="D704" s="865"/>
      <c r="E704" s="865"/>
      <c r="F704" s="865"/>
      <c r="G704" s="865"/>
      <c r="H704" s="910"/>
      <c r="I704" s="865"/>
      <c r="J704" s="865"/>
      <c r="K704" s="877"/>
      <c r="L704" s="868"/>
    </row>
    <row r="705" spans="1:12">
      <c r="A705" s="890"/>
      <c r="B705" s="876"/>
      <c r="C705" s="865"/>
      <c r="D705" s="865"/>
      <c r="E705" s="865"/>
      <c r="F705" s="865"/>
      <c r="G705" s="865"/>
      <c r="H705" s="910"/>
      <c r="I705" s="865"/>
      <c r="J705" s="865"/>
      <c r="K705" s="877"/>
      <c r="L705" s="868"/>
    </row>
    <row r="706" spans="1:12">
      <c r="A706" s="890"/>
      <c r="B706" s="876"/>
      <c r="C706" s="865"/>
      <c r="D706" s="865"/>
      <c r="E706" s="865"/>
      <c r="F706" s="865"/>
      <c r="G706" s="865"/>
      <c r="H706" s="910"/>
      <c r="I706" s="865"/>
      <c r="J706" s="865"/>
      <c r="K706" s="877"/>
      <c r="L706" s="868"/>
    </row>
    <row r="707" spans="1:12">
      <c r="A707" s="890"/>
      <c r="B707" s="876"/>
      <c r="C707" s="865"/>
      <c r="D707" s="865"/>
      <c r="E707" s="865"/>
      <c r="F707" s="865"/>
      <c r="G707" s="865"/>
      <c r="H707" s="910"/>
      <c r="I707" s="865"/>
      <c r="J707" s="865"/>
      <c r="K707" s="877"/>
      <c r="L707" s="868"/>
    </row>
    <row r="708" spans="1:12">
      <c r="A708" s="890"/>
      <c r="B708" s="876"/>
      <c r="C708" s="865"/>
      <c r="D708" s="865"/>
      <c r="E708" s="865"/>
      <c r="F708" s="865"/>
      <c r="G708" s="865"/>
      <c r="H708" s="910"/>
      <c r="I708" s="865"/>
      <c r="J708" s="865"/>
      <c r="K708" s="877"/>
      <c r="L708" s="868"/>
    </row>
    <row r="709" spans="1:12">
      <c r="A709" s="890"/>
      <c r="B709" s="876"/>
      <c r="C709" s="865"/>
      <c r="D709" s="865"/>
      <c r="E709" s="865"/>
      <c r="F709" s="865"/>
      <c r="G709" s="865"/>
      <c r="H709" s="910"/>
      <c r="I709" s="865"/>
      <c r="J709" s="865"/>
      <c r="K709" s="877"/>
      <c r="L709" s="868"/>
    </row>
    <row r="710" spans="1:12">
      <c r="A710" s="890"/>
      <c r="B710" s="876"/>
      <c r="C710" s="865"/>
      <c r="D710" s="865"/>
      <c r="E710" s="865"/>
      <c r="F710" s="865"/>
      <c r="G710" s="865"/>
      <c r="H710" s="910"/>
      <c r="I710" s="865"/>
      <c r="J710" s="865"/>
      <c r="K710" s="877"/>
      <c r="L710" s="868"/>
    </row>
    <row r="711" spans="1:12">
      <c r="A711" s="890"/>
      <c r="B711" s="876"/>
      <c r="C711" s="865"/>
      <c r="D711" s="865"/>
      <c r="E711" s="865"/>
      <c r="F711" s="865"/>
      <c r="G711" s="865"/>
      <c r="H711" s="910"/>
      <c r="I711" s="865"/>
      <c r="J711" s="865"/>
      <c r="K711" s="877"/>
      <c r="L711" s="868"/>
    </row>
    <row r="712" spans="1:12">
      <c r="A712" s="890"/>
      <c r="B712" s="876"/>
      <c r="C712" s="865"/>
      <c r="D712" s="865"/>
      <c r="E712" s="865"/>
      <c r="F712" s="865"/>
      <c r="G712" s="865"/>
      <c r="H712" s="910"/>
      <c r="I712" s="865"/>
      <c r="J712" s="865"/>
      <c r="K712" s="877"/>
      <c r="L712" s="868"/>
    </row>
    <row r="713" spans="1:12">
      <c r="A713" s="890"/>
      <c r="B713" s="876"/>
      <c r="C713" s="865"/>
      <c r="D713" s="865"/>
      <c r="E713" s="865"/>
      <c r="F713" s="865"/>
      <c r="G713" s="865"/>
      <c r="H713" s="910"/>
      <c r="I713" s="865"/>
      <c r="J713" s="865"/>
      <c r="K713" s="877"/>
      <c r="L713" s="868"/>
    </row>
    <row r="714" spans="1:12">
      <c r="A714" s="890"/>
      <c r="B714" s="876"/>
      <c r="C714" s="865"/>
      <c r="D714" s="865"/>
      <c r="E714" s="865"/>
      <c r="F714" s="865"/>
      <c r="G714" s="865"/>
      <c r="H714" s="910"/>
      <c r="I714" s="865"/>
      <c r="J714" s="865"/>
      <c r="K714" s="877"/>
      <c r="L714" s="868"/>
    </row>
    <row r="715" spans="1:12">
      <c r="A715" s="890"/>
      <c r="B715" s="876"/>
      <c r="C715" s="865"/>
      <c r="D715" s="865"/>
      <c r="E715" s="865"/>
      <c r="F715" s="865"/>
      <c r="G715" s="865"/>
      <c r="H715" s="910"/>
      <c r="I715" s="865"/>
      <c r="J715" s="865"/>
      <c r="K715" s="877"/>
      <c r="L715" s="868"/>
    </row>
    <row r="716" spans="1:12">
      <c r="A716" s="890"/>
      <c r="B716" s="876"/>
      <c r="C716" s="865"/>
      <c r="D716" s="865"/>
      <c r="E716" s="865"/>
      <c r="F716" s="865"/>
      <c r="G716" s="865"/>
      <c r="H716" s="910"/>
      <c r="I716" s="865"/>
      <c r="J716" s="865"/>
      <c r="K716" s="877"/>
      <c r="L716" s="868"/>
    </row>
    <row r="717" spans="1:12">
      <c r="A717" s="890"/>
      <c r="B717" s="876"/>
      <c r="C717" s="865"/>
      <c r="D717" s="865"/>
      <c r="E717" s="865"/>
      <c r="F717" s="865"/>
      <c r="G717" s="865"/>
      <c r="H717" s="910"/>
      <c r="I717" s="865"/>
      <c r="J717" s="865"/>
      <c r="K717" s="877"/>
      <c r="L717" s="868"/>
    </row>
    <row r="718" spans="1:12">
      <c r="A718" s="890"/>
      <c r="B718" s="876"/>
      <c r="C718" s="865"/>
      <c r="D718" s="865"/>
      <c r="E718" s="865"/>
      <c r="F718" s="865"/>
      <c r="G718" s="865"/>
      <c r="H718" s="910"/>
      <c r="I718" s="865"/>
      <c r="J718" s="865"/>
      <c r="K718" s="877"/>
      <c r="L718" s="868"/>
    </row>
    <row r="719" spans="1:12">
      <c r="A719" s="890"/>
      <c r="B719" s="876"/>
      <c r="C719" s="865"/>
      <c r="D719" s="865"/>
      <c r="E719" s="865"/>
      <c r="F719" s="865"/>
      <c r="G719" s="865"/>
      <c r="H719" s="910"/>
      <c r="I719" s="865"/>
      <c r="J719" s="865"/>
      <c r="K719" s="877"/>
      <c r="L719" s="868"/>
    </row>
    <row r="720" spans="1:12">
      <c r="A720" s="890"/>
      <c r="B720" s="876"/>
      <c r="C720" s="865"/>
      <c r="D720" s="865"/>
      <c r="E720" s="865"/>
      <c r="F720" s="865"/>
      <c r="G720" s="865"/>
      <c r="H720" s="910"/>
      <c r="I720" s="865"/>
      <c r="J720" s="865"/>
      <c r="K720" s="877"/>
      <c r="L720" s="868"/>
    </row>
    <row r="721" spans="1:12">
      <c r="A721" s="890"/>
      <c r="B721" s="876"/>
      <c r="C721" s="865"/>
      <c r="D721" s="865"/>
      <c r="E721" s="865"/>
      <c r="F721" s="865"/>
      <c r="G721" s="865"/>
      <c r="H721" s="910"/>
      <c r="I721" s="865"/>
      <c r="J721" s="865"/>
      <c r="K721" s="877"/>
      <c r="L721" s="868"/>
    </row>
    <row r="722" spans="1:12">
      <c r="A722" s="890"/>
      <c r="B722" s="876"/>
      <c r="C722" s="865"/>
      <c r="D722" s="865"/>
      <c r="E722" s="865"/>
      <c r="F722" s="865"/>
      <c r="G722" s="865"/>
      <c r="H722" s="910"/>
      <c r="I722" s="865"/>
      <c r="J722" s="865"/>
      <c r="K722" s="877"/>
      <c r="L722" s="868"/>
    </row>
    <row r="723" spans="1:12">
      <c r="A723" s="890"/>
      <c r="B723" s="876"/>
      <c r="C723" s="865"/>
      <c r="D723" s="865"/>
      <c r="E723" s="865"/>
      <c r="F723" s="865"/>
      <c r="G723" s="865"/>
      <c r="H723" s="910"/>
      <c r="I723" s="865"/>
      <c r="J723" s="865"/>
      <c r="K723" s="877"/>
      <c r="L723" s="868"/>
    </row>
    <row r="724" spans="1:12">
      <c r="A724" s="890"/>
      <c r="B724" s="876"/>
      <c r="C724" s="865"/>
      <c r="D724" s="865"/>
      <c r="E724" s="865"/>
      <c r="F724" s="865"/>
      <c r="G724" s="865"/>
      <c r="H724" s="910"/>
      <c r="I724" s="865"/>
      <c r="J724" s="865"/>
      <c r="K724" s="877"/>
      <c r="L724" s="868"/>
    </row>
    <row r="725" spans="1:12">
      <c r="A725" s="890"/>
      <c r="B725" s="876"/>
      <c r="C725" s="865"/>
      <c r="D725" s="865"/>
      <c r="E725" s="865"/>
      <c r="F725" s="865"/>
      <c r="G725" s="865"/>
      <c r="H725" s="910"/>
      <c r="I725" s="865"/>
      <c r="J725" s="865"/>
      <c r="K725" s="877"/>
      <c r="L725" s="868"/>
    </row>
    <row r="726" spans="1:12">
      <c r="A726" s="890"/>
      <c r="B726" s="876"/>
      <c r="C726" s="865"/>
      <c r="D726" s="865"/>
      <c r="E726" s="865"/>
      <c r="F726" s="865"/>
      <c r="G726" s="865"/>
      <c r="H726" s="910"/>
      <c r="I726" s="865"/>
      <c r="J726" s="865"/>
      <c r="K726" s="877"/>
      <c r="L726" s="868"/>
    </row>
    <row r="727" spans="1:12">
      <c r="A727" s="890"/>
      <c r="B727" s="876"/>
      <c r="C727" s="865"/>
      <c r="D727" s="865"/>
      <c r="E727" s="865"/>
      <c r="F727" s="865"/>
      <c r="G727" s="865"/>
      <c r="H727" s="910"/>
      <c r="I727" s="865"/>
      <c r="J727" s="865"/>
      <c r="K727" s="877"/>
      <c r="L727" s="868"/>
    </row>
    <row r="728" spans="1:12">
      <c r="A728" s="890"/>
      <c r="B728" s="871"/>
      <c r="C728" s="870"/>
      <c r="D728" s="870"/>
      <c r="E728" s="870"/>
      <c r="F728" s="870"/>
      <c r="G728" s="870"/>
      <c r="H728" s="914"/>
      <c r="I728" s="870"/>
      <c r="J728" s="870"/>
      <c r="K728" s="891"/>
      <c r="L728" s="872"/>
    </row>
    <row r="729" spans="1:12">
      <c r="A729" s="892"/>
      <c r="B729" s="893"/>
      <c r="C729" s="893"/>
      <c r="D729" s="893"/>
      <c r="E729" s="893"/>
      <c r="F729" s="893"/>
      <c r="G729" s="894"/>
      <c r="H729" s="893"/>
      <c r="I729" s="894"/>
      <c r="J729" s="893"/>
      <c r="K729" s="893"/>
      <c r="L729" s="895"/>
    </row>
    <row r="730" spans="1:12">
      <c r="A730" s="896"/>
      <c r="B730" s="870"/>
      <c r="C730" s="870"/>
      <c r="D730" s="870"/>
      <c r="E730" s="870"/>
      <c r="F730" s="870"/>
      <c r="G730" s="897" t="s">
        <v>17</v>
      </c>
      <c r="H730" s="870"/>
      <c r="I730" s="897"/>
      <c r="J730" s="870"/>
      <c r="K730" s="898" t="s">
        <v>1974</v>
      </c>
      <c r="L730" s="899"/>
    </row>
    <row r="731" spans="1:12">
      <c r="A731" s="890"/>
      <c r="B731" s="865"/>
      <c r="C731" s="865"/>
      <c r="D731" s="865"/>
      <c r="E731" s="865"/>
      <c r="F731" s="865"/>
      <c r="G731" s="865"/>
      <c r="H731" s="865"/>
      <c r="I731" s="865"/>
      <c r="J731" s="865"/>
      <c r="K731" s="865"/>
      <c r="L731" s="868"/>
    </row>
    <row r="732" spans="1:12" ht="14.7" thickBot="1">
      <c r="A732" s="900"/>
      <c r="B732" s="901" t="s">
        <v>1975</v>
      </c>
      <c r="C732" s="902"/>
      <c r="D732" s="902"/>
      <c r="E732" s="902"/>
      <c r="F732" s="903"/>
      <c r="G732" s="902"/>
      <c r="H732" s="919">
        <f>H665+0.01</f>
        <v>1.1100000000000001</v>
      </c>
      <c r="I732" s="902"/>
      <c r="J732" s="902"/>
      <c r="K732" s="902"/>
      <c r="L732" s="905"/>
    </row>
    <row r="733" spans="1:12">
      <c r="A733" s="860"/>
      <c r="B733" s="861"/>
      <c r="C733" s="861"/>
      <c r="D733" s="861"/>
      <c r="E733" s="861"/>
      <c r="F733" s="861"/>
      <c r="G733" s="861"/>
      <c r="H733" s="861"/>
      <c r="I733" s="861"/>
      <c r="J733" s="861"/>
      <c r="K733" s="862"/>
      <c r="L733" s="863"/>
    </row>
    <row r="734" spans="1:12">
      <c r="A734" s="864"/>
      <c r="B734" s="865"/>
      <c r="C734" s="865"/>
      <c r="D734" s="865"/>
      <c r="E734" s="865"/>
      <c r="F734" s="865"/>
      <c r="G734" s="865"/>
      <c r="H734" s="865"/>
      <c r="I734" s="865"/>
      <c r="J734" s="865"/>
      <c r="K734" s="867" t="s">
        <v>1964</v>
      </c>
      <c r="L734" s="868"/>
    </row>
    <row r="735" spans="1:12">
      <c r="A735" s="869"/>
      <c r="B735" s="870"/>
      <c r="C735" s="870"/>
      <c r="D735" s="870"/>
      <c r="E735" s="870"/>
      <c r="F735" s="870"/>
      <c r="G735" s="870"/>
      <c r="H735" s="870"/>
      <c r="I735" s="870"/>
      <c r="J735" s="870"/>
      <c r="K735" s="871"/>
      <c r="L735" s="872"/>
    </row>
    <row r="736" spans="1:12">
      <c r="A736" s="873"/>
      <c r="B736" s="874"/>
      <c r="C736" s="893"/>
      <c r="D736" s="893"/>
      <c r="E736" s="893"/>
      <c r="F736" s="893"/>
      <c r="G736" s="893"/>
      <c r="H736" s="909"/>
      <c r="I736" s="893"/>
      <c r="J736" s="893"/>
      <c r="K736" s="875"/>
      <c r="L736" s="916"/>
    </row>
    <row r="737" spans="1:12">
      <c r="A737" s="890" t="s">
        <v>1978</v>
      </c>
      <c r="B737" s="908" t="s">
        <v>375</v>
      </c>
      <c r="C737" s="865"/>
      <c r="D737" s="865"/>
      <c r="E737" s="865"/>
      <c r="F737" s="865"/>
      <c r="G737" s="865"/>
      <c r="H737" s="910"/>
      <c r="I737" s="865"/>
      <c r="J737" s="865"/>
      <c r="K737" s="877"/>
      <c r="L737" s="868"/>
    </row>
    <row r="738" spans="1:12">
      <c r="A738" s="890"/>
      <c r="B738" s="876"/>
      <c r="C738" s="865"/>
      <c r="D738" s="865"/>
      <c r="E738" s="865"/>
      <c r="F738" s="865"/>
      <c r="G738" s="865"/>
      <c r="H738" s="910"/>
      <c r="I738" s="865"/>
      <c r="J738" s="865"/>
      <c r="K738" s="877"/>
      <c r="L738" s="868"/>
    </row>
    <row r="739" spans="1:12">
      <c r="A739" s="864"/>
      <c r="B739" s="867" t="s">
        <v>2235</v>
      </c>
      <c r="C739" s="865"/>
      <c r="D739" s="865"/>
      <c r="E739" s="865"/>
      <c r="F739" s="865"/>
      <c r="G739" s="865"/>
      <c r="H739" s="910"/>
      <c r="I739" s="865"/>
      <c r="J739" s="865"/>
      <c r="K739" s="877"/>
      <c r="L739" s="868"/>
    </row>
    <row r="740" spans="1:12">
      <c r="A740" s="864"/>
      <c r="B740" s="867" t="s">
        <v>2236</v>
      </c>
      <c r="C740" s="865"/>
      <c r="D740" s="865"/>
      <c r="E740" s="865"/>
      <c r="F740" s="865"/>
      <c r="G740" s="865"/>
      <c r="H740" s="910"/>
      <c r="I740" s="865"/>
      <c r="J740" s="865"/>
      <c r="K740" s="877"/>
      <c r="L740" s="868"/>
    </row>
    <row r="741" spans="1:12">
      <c r="A741" s="890"/>
      <c r="B741" s="876"/>
      <c r="C741" s="865"/>
      <c r="D741" s="865"/>
      <c r="E741" s="865"/>
      <c r="F741" s="865"/>
      <c r="G741" s="865"/>
      <c r="H741" s="910"/>
      <c r="I741" s="865"/>
      <c r="J741" s="865"/>
      <c r="K741" s="877"/>
      <c r="L741" s="868"/>
    </row>
    <row r="742" spans="1:12">
      <c r="A742" s="890" t="s">
        <v>1991</v>
      </c>
      <c r="B742" s="908" t="s">
        <v>2237</v>
      </c>
      <c r="C742" s="865"/>
      <c r="D742" s="865"/>
      <c r="E742" s="865"/>
      <c r="F742" s="865"/>
      <c r="G742" s="865"/>
      <c r="H742" s="910"/>
      <c r="I742" s="865"/>
      <c r="J742" s="865"/>
      <c r="K742" s="877"/>
      <c r="L742" s="868"/>
    </row>
    <row r="743" spans="1:12">
      <c r="A743" s="890"/>
      <c r="B743" s="876"/>
      <c r="C743" s="865"/>
      <c r="D743" s="865"/>
      <c r="E743" s="865"/>
      <c r="F743" s="865"/>
      <c r="G743" s="865"/>
      <c r="H743" s="910"/>
      <c r="I743" s="865"/>
      <c r="J743" s="865"/>
      <c r="K743" s="877"/>
      <c r="L743" s="868"/>
    </row>
    <row r="744" spans="1:12">
      <c r="A744" s="864"/>
      <c r="B744" s="867" t="s">
        <v>2238</v>
      </c>
      <c r="C744" s="865"/>
      <c r="D744" s="865"/>
      <c r="E744" s="865"/>
      <c r="F744" s="865"/>
      <c r="G744" s="865"/>
      <c r="H744" s="910"/>
      <c r="I744" s="865"/>
      <c r="J744" s="865"/>
      <c r="K744" s="877"/>
      <c r="L744" s="868"/>
    </row>
    <row r="745" spans="1:12">
      <c r="A745" s="864"/>
      <c r="B745" s="867" t="s">
        <v>2239</v>
      </c>
      <c r="C745" s="865"/>
      <c r="D745" s="865"/>
      <c r="E745" s="865"/>
      <c r="F745" s="865"/>
      <c r="G745" s="865"/>
      <c r="H745" s="910"/>
      <c r="I745" s="865"/>
      <c r="J745" s="865"/>
      <c r="K745" s="877"/>
      <c r="L745" s="868"/>
    </row>
    <row r="746" spans="1:12">
      <c r="A746" s="890"/>
      <c r="B746" s="867" t="s">
        <v>2240</v>
      </c>
      <c r="C746" s="865"/>
      <c r="D746" s="865"/>
      <c r="E746" s="865"/>
      <c r="F746" s="865"/>
      <c r="G746" s="865"/>
      <c r="H746" s="910"/>
      <c r="I746" s="865"/>
      <c r="J746" s="865"/>
      <c r="K746" s="877"/>
      <c r="L746" s="868"/>
    </row>
    <row r="747" spans="1:12">
      <c r="A747" s="890"/>
      <c r="B747" s="867" t="s">
        <v>2241</v>
      </c>
      <c r="C747" s="865"/>
      <c r="D747" s="865"/>
      <c r="E747" s="865"/>
      <c r="F747" s="865"/>
      <c r="G747" s="865"/>
      <c r="H747" s="910"/>
      <c r="I747" s="865"/>
      <c r="J747" s="865"/>
      <c r="K747" s="877"/>
      <c r="L747" s="868"/>
    </row>
    <row r="748" spans="1:12">
      <c r="A748" s="890"/>
      <c r="B748" s="867" t="s">
        <v>2242</v>
      </c>
      <c r="C748" s="865"/>
      <c r="D748" s="865"/>
      <c r="E748" s="865"/>
      <c r="F748" s="865"/>
      <c r="G748" s="865"/>
      <c r="H748" s="910"/>
      <c r="I748" s="865"/>
      <c r="J748" s="865"/>
      <c r="K748" s="877"/>
      <c r="L748" s="868"/>
    </row>
    <row r="749" spans="1:12">
      <c r="A749" s="890"/>
      <c r="B749" s="867" t="s">
        <v>2243</v>
      </c>
      <c r="C749" s="865"/>
      <c r="D749" s="865"/>
      <c r="E749" s="865"/>
      <c r="F749" s="865"/>
      <c r="G749" s="865"/>
      <c r="H749" s="910"/>
      <c r="I749" s="865"/>
      <c r="J749" s="865"/>
      <c r="K749" s="877"/>
      <c r="L749" s="868"/>
    </row>
    <row r="750" spans="1:12">
      <c r="A750" s="864"/>
      <c r="B750" s="991" t="s">
        <v>2244</v>
      </c>
      <c r="C750" s="992"/>
      <c r="D750" s="992"/>
      <c r="E750" s="992"/>
      <c r="F750" s="992"/>
      <c r="G750" s="992"/>
      <c r="H750" s="993"/>
      <c r="I750" s="865"/>
      <c r="J750" s="865"/>
      <c r="K750" s="877"/>
      <c r="L750" s="868"/>
    </row>
    <row r="751" spans="1:12">
      <c r="A751" s="864"/>
      <c r="B751" s="979" t="s">
        <v>2245</v>
      </c>
      <c r="C751" s="980"/>
      <c r="D751" s="980"/>
      <c r="E751" s="980"/>
      <c r="F751" s="980"/>
      <c r="G751" s="980"/>
      <c r="H751" s="981"/>
      <c r="I751" s="865"/>
      <c r="J751" s="865"/>
      <c r="K751" s="877"/>
      <c r="L751" s="868"/>
    </row>
    <row r="752" spans="1:12">
      <c r="A752" s="890"/>
      <c r="B752" s="876"/>
      <c r="C752" s="865"/>
      <c r="D752" s="865"/>
      <c r="E752" s="865"/>
      <c r="F752" s="865"/>
      <c r="G752" s="865"/>
      <c r="H752" s="910"/>
      <c r="I752" s="865"/>
      <c r="J752" s="865"/>
      <c r="K752" s="877"/>
      <c r="L752" s="868"/>
    </row>
    <row r="753" spans="1:12">
      <c r="A753" s="890" t="s">
        <v>2228</v>
      </c>
      <c r="B753" s="908" t="s">
        <v>2246</v>
      </c>
      <c r="C753" s="865"/>
      <c r="D753" s="865"/>
      <c r="E753" s="865"/>
      <c r="F753" s="865"/>
      <c r="G753" s="865"/>
      <c r="H753" s="910"/>
      <c r="I753" s="865"/>
      <c r="J753" s="865"/>
      <c r="K753" s="877"/>
      <c r="L753" s="868"/>
    </row>
    <row r="754" spans="1:12">
      <c r="A754" s="890"/>
      <c r="B754" s="876"/>
      <c r="C754" s="865"/>
      <c r="D754" s="865"/>
      <c r="E754" s="865"/>
      <c r="F754" s="865"/>
      <c r="G754" s="865"/>
      <c r="H754" s="910"/>
      <c r="I754" s="865"/>
      <c r="J754" s="865"/>
      <c r="K754" s="877"/>
      <c r="L754" s="868"/>
    </row>
    <row r="755" spans="1:12">
      <c r="A755" s="864"/>
      <c r="B755" s="867" t="s">
        <v>2247</v>
      </c>
      <c r="C755" s="865"/>
      <c r="D755" s="865"/>
      <c r="E755" s="865"/>
      <c r="F755" s="865"/>
      <c r="G755" s="865"/>
      <c r="H755" s="910"/>
      <c r="I755" s="865"/>
      <c r="J755" s="865"/>
      <c r="K755" s="877"/>
      <c r="L755" s="868"/>
    </row>
    <row r="756" spans="1:12">
      <c r="A756" s="864"/>
      <c r="B756" s="867" t="s">
        <v>2248</v>
      </c>
      <c r="C756" s="865"/>
      <c r="D756" s="865"/>
      <c r="E756" s="865"/>
      <c r="F756" s="865"/>
      <c r="G756" s="865"/>
      <c r="H756" s="910"/>
      <c r="I756" s="865"/>
      <c r="J756" s="865"/>
      <c r="K756" s="877"/>
      <c r="L756" s="868"/>
    </row>
    <row r="757" spans="1:12">
      <c r="A757" s="890"/>
      <c r="B757" s="867" t="s">
        <v>2249</v>
      </c>
      <c r="C757" s="865"/>
      <c r="D757" s="865"/>
      <c r="E757" s="865"/>
      <c r="F757" s="865"/>
      <c r="G757" s="865"/>
      <c r="H757" s="910"/>
      <c r="I757" s="865"/>
      <c r="J757" s="865"/>
      <c r="K757" s="877"/>
      <c r="L757" s="868"/>
    </row>
    <row r="758" spans="1:12">
      <c r="A758" s="890"/>
      <c r="B758" s="867" t="s">
        <v>2250</v>
      </c>
      <c r="C758" s="865"/>
      <c r="D758" s="865"/>
      <c r="E758" s="865"/>
      <c r="F758" s="865"/>
      <c r="G758" s="865"/>
      <c r="H758" s="910"/>
      <c r="I758" s="865"/>
      <c r="J758" s="865"/>
      <c r="K758" s="877"/>
      <c r="L758" s="868"/>
    </row>
    <row r="759" spans="1:12">
      <c r="A759" s="890"/>
      <c r="B759" s="876"/>
      <c r="C759" s="865"/>
      <c r="D759" s="865"/>
      <c r="E759" s="865"/>
      <c r="F759" s="865"/>
      <c r="G759" s="865"/>
      <c r="H759" s="910"/>
      <c r="I759" s="865"/>
      <c r="J759" s="865"/>
      <c r="K759" s="877"/>
      <c r="L759" s="868"/>
    </row>
    <row r="760" spans="1:12">
      <c r="A760" s="864"/>
      <c r="B760" s="867" t="s">
        <v>2251</v>
      </c>
      <c r="C760" s="865"/>
      <c r="D760" s="865"/>
      <c r="E760" s="865"/>
      <c r="F760" s="865"/>
      <c r="G760" s="865"/>
      <c r="H760" s="910"/>
      <c r="I760" s="865"/>
      <c r="J760" s="865"/>
      <c r="K760" s="877"/>
      <c r="L760" s="868"/>
    </row>
    <row r="761" spans="1:12">
      <c r="A761" s="864"/>
      <c r="B761" s="867" t="s">
        <v>2252</v>
      </c>
      <c r="C761" s="865"/>
      <c r="D761" s="865"/>
      <c r="E761" s="865"/>
      <c r="F761" s="865"/>
      <c r="G761" s="865"/>
      <c r="H761" s="910"/>
      <c r="I761" s="865"/>
      <c r="J761" s="865"/>
      <c r="K761" s="877"/>
      <c r="L761" s="868"/>
    </row>
    <row r="762" spans="1:12">
      <c r="A762" s="890"/>
      <c r="B762" s="867" t="s">
        <v>2253</v>
      </c>
      <c r="C762" s="865"/>
      <c r="D762" s="865"/>
      <c r="E762" s="865"/>
      <c r="F762" s="865"/>
      <c r="G762" s="865"/>
      <c r="H762" s="910"/>
      <c r="I762" s="865"/>
      <c r="J762" s="865"/>
      <c r="K762" s="877"/>
      <c r="L762" s="868"/>
    </row>
    <row r="763" spans="1:12">
      <c r="A763" s="890"/>
      <c r="B763" s="876"/>
      <c r="C763" s="865"/>
      <c r="D763" s="865"/>
      <c r="E763" s="865"/>
      <c r="F763" s="865"/>
      <c r="G763" s="865"/>
      <c r="H763" s="910"/>
      <c r="I763" s="865"/>
      <c r="J763" s="865"/>
      <c r="K763" s="877"/>
      <c r="L763" s="868"/>
    </row>
    <row r="764" spans="1:12">
      <c r="A764" s="890" t="s">
        <v>2254</v>
      </c>
      <c r="B764" s="908" t="s">
        <v>2255</v>
      </c>
      <c r="C764" s="865"/>
      <c r="D764" s="865"/>
      <c r="E764" s="865"/>
      <c r="F764" s="865"/>
      <c r="G764" s="865"/>
      <c r="H764" s="910"/>
      <c r="I764" s="865"/>
      <c r="J764" s="865"/>
      <c r="K764" s="877"/>
      <c r="L764" s="868"/>
    </row>
    <row r="765" spans="1:12">
      <c r="A765" s="890"/>
      <c r="B765" s="876"/>
      <c r="C765" s="865"/>
      <c r="D765" s="865"/>
      <c r="E765" s="865"/>
      <c r="F765" s="865"/>
      <c r="G765" s="865"/>
      <c r="H765" s="910"/>
      <c r="I765" s="865"/>
      <c r="J765" s="865"/>
      <c r="K765" s="877"/>
      <c r="L765" s="868"/>
    </row>
    <row r="766" spans="1:12">
      <c r="A766" s="864"/>
      <c r="B766" s="867" t="s">
        <v>2256</v>
      </c>
      <c r="C766" s="865"/>
      <c r="D766" s="865"/>
      <c r="E766" s="865"/>
      <c r="F766" s="865"/>
      <c r="G766" s="865"/>
      <c r="H766" s="910"/>
      <c r="I766" s="865"/>
      <c r="J766" s="865"/>
      <c r="K766" s="877"/>
      <c r="L766" s="868"/>
    </row>
    <row r="767" spans="1:12">
      <c r="A767" s="864"/>
      <c r="B767" s="867" t="s">
        <v>2257</v>
      </c>
      <c r="C767" s="865"/>
      <c r="D767" s="865"/>
      <c r="E767" s="865"/>
      <c r="F767" s="865"/>
      <c r="G767" s="865"/>
      <c r="H767" s="910"/>
      <c r="I767" s="865"/>
      <c r="J767" s="865"/>
      <c r="K767" s="877"/>
      <c r="L767" s="868"/>
    </row>
    <row r="768" spans="1:12">
      <c r="A768" s="864"/>
      <c r="B768" s="867" t="s">
        <v>2258</v>
      </c>
      <c r="C768" s="865"/>
      <c r="D768" s="865"/>
      <c r="E768" s="865"/>
      <c r="F768" s="865"/>
      <c r="G768" s="865"/>
      <c r="H768" s="910"/>
      <c r="I768" s="865"/>
      <c r="J768" s="865"/>
      <c r="K768" s="877"/>
      <c r="L768" s="868"/>
    </row>
    <row r="769" spans="1:12">
      <c r="A769" s="864"/>
      <c r="B769" s="867" t="s">
        <v>2259</v>
      </c>
      <c r="C769" s="865"/>
      <c r="D769" s="865"/>
      <c r="E769" s="865"/>
      <c r="F769" s="865"/>
      <c r="G769" s="865"/>
      <c r="H769" s="910"/>
      <c r="I769" s="865"/>
      <c r="J769" s="865"/>
      <c r="K769" s="877"/>
      <c r="L769" s="868"/>
    </row>
    <row r="770" spans="1:12">
      <c r="A770" s="864"/>
      <c r="B770" s="867" t="s">
        <v>2260</v>
      </c>
      <c r="C770" s="865"/>
      <c r="D770" s="865"/>
      <c r="E770" s="865"/>
      <c r="F770" s="865"/>
      <c r="G770" s="865"/>
      <c r="H770" s="910"/>
      <c r="I770" s="865"/>
      <c r="J770" s="865"/>
      <c r="K770" s="877"/>
      <c r="L770" s="868"/>
    </row>
    <row r="771" spans="1:12">
      <c r="A771" s="864"/>
      <c r="B771" s="867" t="s">
        <v>2261</v>
      </c>
      <c r="C771" s="865"/>
      <c r="D771" s="865"/>
      <c r="E771" s="865"/>
      <c r="F771" s="865"/>
      <c r="G771" s="865"/>
      <c r="H771" s="910"/>
      <c r="I771" s="865"/>
      <c r="J771" s="865"/>
      <c r="K771" s="877"/>
      <c r="L771" s="868"/>
    </row>
    <row r="772" spans="1:12">
      <c r="A772" s="864"/>
      <c r="B772" s="867" t="s">
        <v>2262</v>
      </c>
      <c r="C772" s="865"/>
      <c r="D772" s="865"/>
      <c r="E772" s="865"/>
      <c r="F772" s="865"/>
      <c r="G772" s="865"/>
      <c r="H772" s="910"/>
      <c r="I772" s="865"/>
      <c r="J772" s="865"/>
      <c r="K772" s="877"/>
      <c r="L772" s="868"/>
    </row>
    <row r="773" spans="1:12">
      <c r="A773" s="864"/>
      <c r="B773" s="867" t="s">
        <v>2263</v>
      </c>
      <c r="C773" s="865"/>
      <c r="D773" s="865"/>
      <c r="E773" s="865"/>
      <c r="F773" s="865"/>
      <c r="G773" s="865"/>
      <c r="H773" s="910"/>
      <c r="I773" s="865"/>
      <c r="J773" s="865"/>
      <c r="K773" s="877"/>
      <c r="L773" s="868"/>
    </row>
    <row r="774" spans="1:12">
      <c r="A774" s="890"/>
      <c r="B774" s="876"/>
      <c r="C774" s="865"/>
      <c r="D774" s="865"/>
      <c r="E774" s="865"/>
      <c r="F774" s="865"/>
      <c r="G774" s="865"/>
      <c r="H774" s="910"/>
      <c r="I774" s="865"/>
      <c r="J774" s="865"/>
      <c r="K774" s="877"/>
      <c r="L774" s="868"/>
    </row>
    <row r="775" spans="1:12">
      <c r="A775" s="890"/>
      <c r="B775" s="876"/>
      <c r="C775" s="865"/>
      <c r="D775" s="865"/>
      <c r="E775" s="865"/>
      <c r="F775" s="865"/>
      <c r="G775" s="865"/>
      <c r="H775" s="910"/>
      <c r="I775" s="865"/>
      <c r="J775" s="865"/>
      <c r="K775" s="877"/>
      <c r="L775" s="868"/>
    </row>
    <row r="776" spans="1:12">
      <c r="A776" s="890"/>
      <c r="B776" s="876"/>
      <c r="C776" s="865"/>
      <c r="D776" s="865"/>
      <c r="E776" s="865"/>
      <c r="F776" s="865"/>
      <c r="G776" s="865"/>
      <c r="H776" s="910"/>
      <c r="I776" s="865"/>
      <c r="J776" s="865"/>
      <c r="K776" s="877"/>
      <c r="L776" s="868"/>
    </row>
    <row r="777" spans="1:12">
      <c r="A777" s="890"/>
      <c r="B777" s="876"/>
      <c r="C777" s="865"/>
      <c r="D777" s="865"/>
      <c r="E777" s="865"/>
      <c r="F777" s="865"/>
      <c r="G777" s="865"/>
      <c r="H777" s="910"/>
      <c r="I777" s="865"/>
      <c r="J777" s="865"/>
      <c r="K777" s="877"/>
      <c r="L777" s="868"/>
    </row>
    <row r="778" spans="1:12">
      <c r="A778" s="890"/>
      <c r="B778" s="876"/>
      <c r="C778" s="865"/>
      <c r="D778" s="865"/>
      <c r="E778" s="865"/>
      <c r="F778" s="865"/>
      <c r="G778" s="865"/>
      <c r="H778" s="910"/>
      <c r="I778" s="865"/>
      <c r="J778" s="865"/>
      <c r="K778" s="877"/>
      <c r="L778" s="868"/>
    </row>
    <row r="779" spans="1:12">
      <c r="A779" s="890"/>
      <c r="B779" s="876"/>
      <c r="C779" s="865"/>
      <c r="D779" s="865"/>
      <c r="E779" s="865"/>
      <c r="F779" s="865"/>
      <c r="G779" s="865"/>
      <c r="H779" s="910"/>
      <c r="I779" s="865"/>
      <c r="J779" s="865"/>
      <c r="K779" s="877"/>
      <c r="L779" s="868"/>
    </row>
    <row r="780" spans="1:12">
      <c r="A780" s="890"/>
      <c r="B780" s="876"/>
      <c r="C780" s="865"/>
      <c r="D780" s="865"/>
      <c r="E780" s="865"/>
      <c r="F780" s="865"/>
      <c r="G780" s="865"/>
      <c r="H780" s="910"/>
      <c r="I780" s="865"/>
      <c r="J780" s="865"/>
      <c r="K780" s="877"/>
      <c r="L780" s="868"/>
    </row>
    <row r="781" spans="1:12">
      <c r="A781" s="890"/>
      <c r="B781" s="876"/>
      <c r="C781" s="865"/>
      <c r="D781" s="865"/>
      <c r="E781" s="865"/>
      <c r="F781" s="865"/>
      <c r="G781" s="865"/>
      <c r="H781" s="910"/>
      <c r="I781" s="865"/>
      <c r="J781" s="865"/>
      <c r="K781" s="877"/>
      <c r="L781" s="868"/>
    </row>
    <row r="782" spans="1:12">
      <c r="A782" s="890"/>
      <c r="B782" s="876"/>
      <c r="C782" s="865"/>
      <c r="D782" s="865"/>
      <c r="E782" s="865"/>
      <c r="F782" s="865"/>
      <c r="G782" s="865"/>
      <c r="H782" s="910"/>
      <c r="I782" s="865"/>
      <c r="J782" s="865"/>
      <c r="K782" s="877"/>
      <c r="L782" s="868"/>
    </row>
    <row r="783" spans="1:12">
      <c r="A783" s="890"/>
      <c r="B783" s="876"/>
      <c r="C783" s="865"/>
      <c r="D783" s="865"/>
      <c r="E783" s="865"/>
      <c r="F783" s="865"/>
      <c r="G783" s="865"/>
      <c r="H783" s="910"/>
      <c r="I783" s="865"/>
      <c r="J783" s="865"/>
      <c r="K783" s="877"/>
      <c r="L783" s="868"/>
    </row>
    <row r="784" spans="1:12">
      <c r="A784" s="890"/>
      <c r="B784" s="876"/>
      <c r="C784" s="865"/>
      <c r="D784" s="865"/>
      <c r="E784" s="865"/>
      <c r="F784" s="865"/>
      <c r="G784" s="865"/>
      <c r="H784" s="910"/>
      <c r="I784" s="865"/>
      <c r="J784" s="865"/>
      <c r="K784" s="877"/>
      <c r="L784" s="868"/>
    </row>
    <row r="785" spans="1:12">
      <c r="A785" s="890"/>
      <c r="B785" s="876"/>
      <c r="C785" s="865"/>
      <c r="D785" s="865"/>
      <c r="E785" s="865"/>
      <c r="F785" s="865"/>
      <c r="G785" s="865"/>
      <c r="H785" s="910"/>
      <c r="I785" s="865"/>
      <c r="J785" s="865"/>
      <c r="K785" s="877"/>
      <c r="L785" s="868"/>
    </row>
    <row r="786" spans="1:12">
      <c r="A786" s="890"/>
      <c r="B786" s="876"/>
      <c r="C786" s="865"/>
      <c r="D786" s="865"/>
      <c r="E786" s="865"/>
      <c r="F786" s="865"/>
      <c r="G786" s="865"/>
      <c r="H786" s="910"/>
      <c r="I786" s="865"/>
      <c r="J786" s="865"/>
      <c r="K786" s="877"/>
      <c r="L786" s="868"/>
    </row>
    <row r="787" spans="1:12">
      <c r="A787" s="890"/>
      <c r="B787" s="876"/>
      <c r="C787" s="865"/>
      <c r="D787" s="865"/>
      <c r="E787" s="865"/>
      <c r="F787" s="865"/>
      <c r="G787" s="865"/>
      <c r="H787" s="910"/>
      <c r="I787" s="865"/>
      <c r="J787" s="865"/>
      <c r="K787" s="877"/>
      <c r="L787" s="868"/>
    </row>
    <row r="788" spans="1:12">
      <c r="A788" s="890"/>
      <c r="B788" s="876"/>
      <c r="C788" s="865"/>
      <c r="D788" s="865"/>
      <c r="E788" s="865"/>
      <c r="F788" s="865"/>
      <c r="G788" s="865"/>
      <c r="H788" s="910"/>
      <c r="I788" s="865"/>
      <c r="J788" s="865"/>
      <c r="K788" s="877"/>
      <c r="L788" s="868"/>
    </row>
    <row r="789" spans="1:12">
      <c r="A789" s="890"/>
      <c r="B789" s="876"/>
      <c r="C789" s="865"/>
      <c r="D789" s="865"/>
      <c r="E789" s="865"/>
      <c r="F789" s="865"/>
      <c r="G789" s="865"/>
      <c r="H789" s="910"/>
      <c r="I789" s="865"/>
      <c r="J789" s="865"/>
      <c r="K789" s="877"/>
      <c r="L789" s="868"/>
    </row>
    <row r="790" spans="1:12">
      <c r="A790" s="890"/>
      <c r="B790" s="876"/>
      <c r="C790" s="865"/>
      <c r="D790" s="865"/>
      <c r="E790" s="865"/>
      <c r="F790" s="865"/>
      <c r="G790" s="865"/>
      <c r="H790" s="910"/>
      <c r="I790" s="865"/>
      <c r="J790" s="865"/>
      <c r="K790" s="877"/>
      <c r="L790" s="868"/>
    </row>
    <row r="791" spans="1:12">
      <c r="A791" s="890"/>
      <c r="B791" s="876"/>
      <c r="C791" s="865"/>
      <c r="D791" s="865"/>
      <c r="E791" s="865"/>
      <c r="F791" s="865"/>
      <c r="G791" s="865"/>
      <c r="H791" s="910"/>
      <c r="I791" s="865"/>
      <c r="J791" s="865"/>
      <c r="K791" s="877"/>
      <c r="L791" s="868"/>
    </row>
    <row r="792" spans="1:12">
      <c r="A792" s="890"/>
      <c r="B792" s="876"/>
      <c r="C792" s="865"/>
      <c r="D792" s="865"/>
      <c r="E792" s="865"/>
      <c r="F792" s="865"/>
      <c r="G792" s="865"/>
      <c r="H792" s="910"/>
      <c r="I792" s="865"/>
      <c r="J792" s="865"/>
      <c r="K792" s="877"/>
      <c r="L792" s="868"/>
    </row>
    <row r="793" spans="1:12">
      <c r="A793" s="890"/>
      <c r="B793" s="876"/>
      <c r="C793" s="865"/>
      <c r="D793" s="865"/>
      <c r="E793" s="865"/>
      <c r="F793" s="865"/>
      <c r="G793" s="865"/>
      <c r="H793" s="910"/>
      <c r="I793" s="865"/>
      <c r="J793" s="865"/>
      <c r="K793" s="877"/>
      <c r="L793" s="868"/>
    </row>
    <row r="794" spans="1:12">
      <c r="A794" s="890"/>
      <c r="B794" s="876"/>
      <c r="C794" s="865"/>
      <c r="D794" s="865"/>
      <c r="E794" s="865"/>
      <c r="F794" s="865"/>
      <c r="G794" s="865"/>
      <c r="H794" s="910"/>
      <c r="I794" s="865"/>
      <c r="J794" s="865"/>
      <c r="K794" s="877"/>
      <c r="L794" s="868"/>
    </row>
    <row r="795" spans="1:12">
      <c r="A795" s="890"/>
      <c r="B795" s="871"/>
      <c r="C795" s="870"/>
      <c r="D795" s="870"/>
      <c r="E795" s="870"/>
      <c r="F795" s="870"/>
      <c r="G795" s="870"/>
      <c r="H795" s="914"/>
      <c r="I795" s="870"/>
      <c r="J795" s="870"/>
      <c r="K795" s="891"/>
      <c r="L795" s="872"/>
    </row>
    <row r="796" spans="1:12">
      <c r="A796" s="892"/>
      <c r="B796" s="893"/>
      <c r="C796" s="893"/>
      <c r="D796" s="893"/>
      <c r="E796" s="893"/>
      <c r="F796" s="893"/>
      <c r="G796" s="894"/>
      <c r="H796" s="893"/>
      <c r="I796" s="894"/>
      <c r="J796" s="893"/>
      <c r="K796" s="893"/>
      <c r="L796" s="895"/>
    </row>
    <row r="797" spans="1:12">
      <c r="A797" s="896"/>
      <c r="B797" s="870"/>
      <c r="C797" s="870"/>
      <c r="D797" s="870"/>
      <c r="E797" s="870"/>
      <c r="F797" s="870"/>
      <c r="G797" s="897" t="s">
        <v>17</v>
      </c>
      <c r="H797" s="870"/>
      <c r="I797" s="897"/>
      <c r="J797" s="870"/>
      <c r="K797" s="898" t="s">
        <v>1974</v>
      </c>
      <c r="L797" s="899"/>
    </row>
    <row r="798" spans="1:12">
      <c r="A798" s="890"/>
      <c r="B798" s="865"/>
      <c r="C798" s="865"/>
      <c r="D798" s="865"/>
      <c r="E798" s="865"/>
      <c r="F798" s="865"/>
      <c r="G798" s="865"/>
      <c r="H798" s="865"/>
      <c r="I798" s="865"/>
      <c r="J798" s="865"/>
      <c r="K798" s="865"/>
      <c r="L798" s="868"/>
    </row>
    <row r="799" spans="1:12" ht="14.7" thickBot="1">
      <c r="A799" s="900"/>
      <c r="B799" s="901" t="s">
        <v>1975</v>
      </c>
      <c r="C799" s="902"/>
      <c r="D799" s="902"/>
      <c r="E799" s="902"/>
      <c r="F799" s="903"/>
      <c r="G799" s="902"/>
      <c r="H799" s="919">
        <f>H732+0.01</f>
        <v>1.1200000000000001</v>
      </c>
      <c r="I799" s="902"/>
      <c r="J799" s="902"/>
      <c r="K799" s="902"/>
      <c r="L799" s="905"/>
    </row>
    <row r="800" spans="1:12">
      <c r="A800" s="860"/>
      <c r="B800" s="861"/>
      <c r="C800" s="861"/>
      <c r="D800" s="861"/>
      <c r="E800" s="861"/>
      <c r="F800" s="861"/>
      <c r="G800" s="861"/>
      <c r="H800" s="861"/>
      <c r="I800" s="861"/>
      <c r="J800" s="861"/>
      <c r="K800" s="862"/>
      <c r="L800" s="863"/>
    </row>
    <row r="801" spans="1:12">
      <c r="A801" s="864"/>
      <c r="B801" s="865"/>
      <c r="C801" s="865"/>
      <c r="D801" s="865"/>
      <c r="E801" s="865"/>
      <c r="F801" s="865"/>
      <c r="G801" s="865"/>
      <c r="H801" s="865"/>
      <c r="I801" s="865"/>
      <c r="J801" s="865"/>
      <c r="K801" s="867" t="s">
        <v>1964</v>
      </c>
      <c r="L801" s="868"/>
    </row>
    <row r="802" spans="1:12">
      <c r="A802" s="869"/>
      <c r="B802" s="870"/>
      <c r="C802" s="870"/>
      <c r="D802" s="870"/>
      <c r="E802" s="870"/>
      <c r="F802" s="870"/>
      <c r="G802" s="870"/>
      <c r="H802" s="870"/>
      <c r="I802" s="870"/>
      <c r="J802" s="870"/>
      <c r="K802" s="871"/>
      <c r="L802" s="872"/>
    </row>
    <row r="803" spans="1:12">
      <c r="A803" s="873"/>
      <c r="B803" s="874"/>
      <c r="C803" s="893"/>
      <c r="D803" s="893"/>
      <c r="E803" s="893"/>
      <c r="F803" s="893"/>
      <c r="G803" s="893"/>
      <c r="H803" s="909"/>
      <c r="I803" s="893"/>
      <c r="J803" s="893"/>
      <c r="K803" s="875"/>
      <c r="L803" s="916"/>
    </row>
    <row r="804" spans="1:12">
      <c r="A804" s="864"/>
      <c r="B804" s="908" t="s">
        <v>1970</v>
      </c>
      <c r="C804" s="865"/>
      <c r="D804" s="865"/>
      <c r="E804" s="865"/>
      <c r="F804" s="865"/>
      <c r="G804" s="865"/>
      <c r="H804" s="910"/>
      <c r="I804" s="865"/>
      <c r="J804" s="865"/>
      <c r="K804" s="877"/>
      <c r="L804" s="868"/>
    </row>
    <row r="805" spans="1:12">
      <c r="A805" s="890"/>
      <c r="B805" s="876"/>
      <c r="C805" s="865"/>
      <c r="D805" s="865"/>
      <c r="E805" s="865"/>
      <c r="F805" s="865"/>
      <c r="G805" s="865"/>
      <c r="H805" s="910"/>
      <c r="I805" s="865"/>
      <c r="J805" s="865"/>
      <c r="K805" s="877"/>
      <c r="L805" s="868"/>
    </row>
    <row r="806" spans="1:12">
      <c r="A806" s="890" t="s">
        <v>2006</v>
      </c>
      <c r="B806" s="908" t="s">
        <v>2264</v>
      </c>
      <c r="C806" s="865"/>
      <c r="D806" s="865"/>
      <c r="E806" s="865"/>
      <c r="F806" s="865"/>
      <c r="G806" s="865"/>
      <c r="H806" s="910"/>
      <c r="I806" s="865"/>
      <c r="J806" s="865"/>
      <c r="K806" s="877"/>
      <c r="L806" s="868"/>
    </row>
    <row r="807" spans="1:12">
      <c r="A807" s="890"/>
      <c r="B807" s="876"/>
      <c r="C807" s="865"/>
      <c r="D807" s="865"/>
      <c r="E807" s="865"/>
      <c r="F807" s="865"/>
      <c r="G807" s="865"/>
      <c r="H807" s="910"/>
      <c r="I807" s="865"/>
      <c r="J807" s="865"/>
      <c r="K807" s="877"/>
      <c r="L807" s="868"/>
    </row>
    <row r="808" spans="1:12">
      <c r="A808" s="864"/>
      <c r="B808" s="867" t="s">
        <v>2265</v>
      </c>
      <c r="C808" s="865"/>
      <c r="D808" s="865"/>
      <c r="E808" s="865"/>
      <c r="F808" s="865"/>
      <c r="G808" s="865"/>
      <c r="H808" s="910"/>
      <c r="I808" s="865"/>
      <c r="J808" s="865"/>
      <c r="K808" s="877"/>
      <c r="L808" s="868"/>
    </row>
    <row r="809" spans="1:12">
      <c r="A809" s="864"/>
      <c r="B809" s="867" t="s">
        <v>2266</v>
      </c>
      <c r="C809" s="865"/>
      <c r="D809" s="865"/>
      <c r="E809" s="865"/>
      <c r="F809" s="865"/>
      <c r="G809" s="865"/>
      <c r="H809" s="910"/>
      <c r="I809" s="865"/>
      <c r="J809" s="865"/>
      <c r="K809" s="877"/>
      <c r="L809" s="868"/>
    </row>
    <row r="810" spans="1:12">
      <c r="A810" s="864"/>
      <c r="B810" s="867" t="s">
        <v>2267</v>
      </c>
      <c r="C810" s="865"/>
      <c r="D810" s="865"/>
      <c r="E810" s="865"/>
      <c r="F810" s="865"/>
      <c r="G810" s="865"/>
      <c r="H810" s="910"/>
      <c r="I810" s="865"/>
      <c r="J810" s="865"/>
      <c r="K810" s="877"/>
      <c r="L810" s="868"/>
    </row>
    <row r="811" spans="1:12">
      <c r="A811" s="890"/>
      <c r="B811" s="876"/>
      <c r="C811" s="865"/>
      <c r="D811" s="865"/>
      <c r="E811" s="865"/>
      <c r="F811" s="865"/>
      <c r="G811" s="865"/>
      <c r="H811" s="910"/>
      <c r="I811" s="865"/>
      <c r="J811" s="865"/>
      <c r="K811" s="877"/>
      <c r="L811" s="868"/>
    </row>
    <row r="812" spans="1:12">
      <c r="A812" s="928"/>
      <c r="B812" s="906" t="s">
        <v>1971</v>
      </c>
      <c r="C812" s="865"/>
      <c r="D812" s="865"/>
      <c r="E812" s="865"/>
      <c r="F812" s="865"/>
      <c r="G812" s="865"/>
      <c r="H812" s="910"/>
      <c r="I812" s="865"/>
      <c r="J812" s="865"/>
      <c r="K812" s="877"/>
      <c r="L812" s="868"/>
    </row>
    <row r="813" spans="1:12">
      <c r="A813" s="890"/>
      <c r="B813" s="876"/>
      <c r="C813" s="865"/>
      <c r="D813" s="865"/>
      <c r="E813" s="865"/>
      <c r="F813" s="865"/>
      <c r="G813" s="865"/>
      <c r="H813" s="910"/>
      <c r="I813" s="865"/>
      <c r="J813" s="865"/>
      <c r="K813" s="877"/>
      <c r="L813" s="868"/>
    </row>
    <row r="814" spans="1:12">
      <c r="A814" s="890" t="s">
        <v>2060</v>
      </c>
      <c r="B814" s="908" t="s">
        <v>2268</v>
      </c>
      <c r="C814" s="865"/>
      <c r="D814" s="865"/>
      <c r="E814" s="865"/>
      <c r="F814" s="865"/>
      <c r="G814" s="865"/>
      <c r="H814" s="910"/>
      <c r="I814" s="865"/>
      <c r="J814" s="865"/>
      <c r="K814" s="877"/>
      <c r="L814" s="868"/>
    </row>
    <row r="815" spans="1:12">
      <c r="A815" s="890"/>
      <c r="B815" s="876"/>
      <c r="C815" s="865"/>
      <c r="D815" s="865"/>
      <c r="E815" s="865"/>
      <c r="F815" s="865"/>
      <c r="G815" s="865"/>
      <c r="H815" s="910"/>
      <c r="I815" s="865"/>
      <c r="J815" s="865"/>
      <c r="K815" s="877"/>
      <c r="L815" s="868"/>
    </row>
    <row r="816" spans="1:12">
      <c r="A816" s="864"/>
      <c r="B816" s="867" t="s">
        <v>2269</v>
      </c>
      <c r="C816" s="865"/>
      <c r="D816" s="865"/>
      <c r="E816" s="865"/>
      <c r="F816" s="865"/>
      <c r="G816" s="865"/>
      <c r="H816" s="910"/>
      <c r="I816" s="865"/>
      <c r="J816" s="865"/>
      <c r="K816" s="877"/>
      <c r="L816" s="868"/>
    </row>
    <row r="817" spans="1:12">
      <c r="A817" s="864"/>
      <c r="B817" s="867" t="s">
        <v>2270</v>
      </c>
      <c r="C817" s="865"/>
      <c r="D817" s="865"/>
      <c r="E817" s="865"/>
      <c r="F817" s="865"/>
      <c r="G817" s="865"/>
      <c r="H817" s="910"/>
      <c r="I817" s="865"/>
      <c r="J817" s="865"/>
      <c r="K817" s="877"/>
      <c r="L817" s="868"/>
    </row>
    <row r="818" spans="1:12">
      <c r="A818" s="864"/>
      <c r="B818" s="867" t="s">
        <v>2271</v>
      </c>
      <c r="C818" s="865"/>
      <c r="D818" s="865"/>
      <c r="E818" s="865"/>
      <c r="F818" s="865"/>
      <c r="G818" s="865"/>
      <c r="H818" s="910"/>
      <c r="I818" s="865"/>
      <c r="J818" s="865"/>
      <c r="K818" s="877"/>
      <c r="L818" s="868"/>
    </row>
    <row r="819" spans="1:12">
      <c r="A819" s="864"/>
      <c r="B819" s="979" t="s">
        <v>2272</v>
      </c>
      <c r="C819" s="980"/>
      <c r="D819" s="980"/>
      <c r="E819" s="980"/>
      <c r="F819" s="980"/>
      <c r="G819" s="980"/>
      <c r="H819" s="981"/>
      <c r="I819" s="865"/>
      <c r="J819" s="865"/>
      <c r="K819" s="877"/>
      <c r="L819" s="868"/>
    </row>
    <row r="820" spans="1:12">
      <c r="A820" s="864"/>
      <c r="B820" s="979" t="s">
        <v>2273</v>
      </c>
      <c r="C820" s="980"/>
      <c r="D820" s="980"/>
      <c r="E820" s="980"/>
      <c r="F820" s="980"/>
      <c r="G820" s="980"/>
      <c r="H820" s="981"/>
      <c r="I820" s="865"/>
      <c r="J820" s="865"/>
      <c r="K820" s="877"/>
      <c r="L820" s="868"/>
    </row>
    <row r="821" spans="1:12">
      <c r="A821" s="864"/>
      <c r="B821" s="979" t="s">
        <v>2274</v>
      </c>
      <c r="C821" s="980"/>
      <c r="D821" s="980"/>
      <c r="E821" s="980"/>
      <c r="F821" s="980"/>
      <c r="G821" s="980"/>
      <c r="H821" s="981"/>
      <c r="I821" s="865"/>
      <c r="J821" s="865"/>
      <c r="K821" s="877"/>
      <c r="L821" s="868"/>
    </row>
    <row r="822" spans="1:12">
      <c r="A822" s="864"/>
      <c r="B822" s="979" t="s">
        <v>2275</v>
      </c>
      <c r="C822" s="980"/>
      <c r="D822" s="980"/>
      <c r="E822" s="980"/>
      <c r="F822" s="980"/>
      <c r="G822" s="980"/>
      <c r="H822" s="981"/>
      <c r="I822" s="865"/>
      <c r="J822" s="865"/>
      <c r="K822" s="877"/>
      <c r="L822" s="868"/>
    </row>
    <row r="823" spans="1:12">
      <c r="A823" s="864"/>
      <c r="B823" s="867" t="s">
        <v>2276</v>
      </c>
      <c r="C823" s="865"/>
      <c r="D823" s="865"/>
      <c r="E823" s="865"/>
      <c r="F823" s="865"/>
      <c r="G823" s="865"/>
      <c r="H823" s="910"/>
      <c r="I823" s="865"/>
      <c r="J823" s="865"/>
      <c r="K823" s="877"/>
      <c r="L823" s="868"/>
    </row>
    <row r="824" spans="1:12">
      <c r="A824" s="890"/>
      <c r="B824" s="876"/>
      <c r="C824" s="865"/>
      <c r="D824" s="865"/>
      <c r="E824" s="865"/>
      <c r="F824" s="865"/>
      <c r="G824" s="865"/>
      <c r="H824" s="910"/>
      <c r="I824" s="865"/>
      <c r="J824" s="865"/>
      <c r="K824" s="877"/>
      <c r="L824" s="868"/>
    </row>
    <row r="825" spans="1:12">
      <c r="A825" s="890" t="s">
        <v>2064</v>
      </c>
      <c r="B825" s="908" t="s">
        <v>2277</v>
      </c>
      <c r="C825" s="865"/>
      <c r="D825" s="865"/>
      <c r="E825" s="865"/>
      <c r="F825" s="865"/>
      <c r="G825" s="865"/>
      <c r="H825" s="910"/>
      <c r="I825" s="865"/>
      <c r="J825" s="865"/>
      <c r="K825" s="877"/>
      <c r="L825" s="868"/>
    </row>
    <row r="826" spans="1:12">
      <c r="A826" s="890"/>
      <c r="B826" s="876"/>
      <c r="C826" s="865"/>
      <c r="D826" s="865"/>
      <c r="E826" s="865"/>
      <c r="F826" s="865"/>
      <c r="G826" s="865"/>
      <c r="H826" s="910"/>
      <c r="I826" s="865"/>
      <c r="J826" s="865"/>
      <c r="K826" s="877"/>
      <c r="L826" s="868"/>
    </row>
    <row r="827" spans="1:12">
      <c r="A827" s="864"/>
      <c r="B827" s="867" t="s">
        <v>2278</v>
      </c>
      <c r="C827" s="865"/>
      <c r="D827" s="865"/>
      <c r="E827" s="865"/>
      <c r="F827" s="865"/>
      <c r="G827" s="865"/>
      <c r="H827" s="910"/>
      <c r="I827" s="865"/>
      <c r="J827" s="865"/>
      <c r="K827" s="877"/>
      <c r="L827" s="868"/>
    </row>
    <row r="828" spans="1:12">
      <c r="A828" s="864"/>
      <c r="B828" s="867" t="s">
        <v>2279</v>
      </c>
      <c r="C828" s="865"/>
      <c r="D828" s="865"/>
      <c r="E828" s="865"/>
      <c r="F828" s="865"/>
      <c r="G828" s="865"/>
      <c r="H828" s="910"/>
      <c r="I828" s="865"/>
      <c r="J828" s="865"/>
      <c r="K828" s="877"/>
      <c r="L828" s="868"/>
    </row>
    <row r="829" spans="1:12">
      <c r="A829" s="864"/>
      <c r="B829" s="867" t="s">
        <v>2280</v>
      </c>
      <c r="C829" s="865"/>
      <c r="D829" s="865"/>
      <c r="E829" s="865"/>
      <c r="F829" s="865"/>
      <c r="G829" s="865"/>
      <c r="H829" s="910"/>
      <c r="I829" s="865"/>
      <c r="J829" s="865"/>
      <c r="K829" s="877"/>
      <c r="L829" s="868"/>
    </row>
    <row r="830" spans="1:12">
      <c r="A830" s="890"/>
      <c r="B830" s="876"/>
      <c r="C830" s="865"/>
      <c r="D830" s="865"/>
      <c r="E830" s="865"/>
      <c r="F830" s="865"/>
      <c r="G830" s="865"/>
      <c r="H830" s="910"/>
      <c r="I830" s="865"/>
      <c r="J830" s="865"/>
      <c r="K830" s="877"/>
      <c r="L830" s="868"/>
    </row>
    <row r="831" spans="1:12">
      <c r="A831" s="890" t="s">
        <v>2099</v>
      </c>
      <c r="B831" s="908" t="s">
        <v>2281</v>
      </c>
      <c r="C831" s="865"/>
      <c r="D831" s="865"/>
      <c r="E831" s="865"/>
      <c r="F831" s="865"/>
      <c r="G831" s="865"/>
      <c r="H831" s="910"/>
      <c r="I831" s="865"/>
      <c r="J831" s="865"/>
      <c r="K831" s="877"/>
      <c r="L831" s="868"/>
    </row>
    <row r="832" spans="1:12">
      <c r="A832" s="890"/>
      <c r="B832" s="876"/>
      <c r="C832" s="865"/>
      <c r="D832" s="865"/>
      <c r="E832" s="865"/>
      <c r="F832" s="865"/>
      <c r="G832" s="865"/>
      <c r="H832" s="910"/>
      <c r="I832" s="865"/>
      <c r="J832" s="865"/>
      <c r="K832" s="877"/>
      <c r="L832" s="868"/>
    </row>
    <row r="833" spans="1:12">
      <c r="A833" s="864"/>
      <c r="B833" s="867" t="s">
        <v>2282</v>
      </c>
      <c r="C833" s="865"/>
      <c r="D833" s="865"/>
      <c r="E833" s="865"/>
      <c r="F833" s="865"/>
      <c r="G833" s="865"/>
      <c r="H833" s="910"/>
      <c r="I833" s="865"/>
      <c r="J833" s="865"/>
      <c r="K833" s="877"/>
      <c r="L833" s="868"/>
    </row>
    <row r="834" spans="1:12">
      <c r="A834" s="864"/>
      <c r="B834" s="867" t="s">
        <v>2283</v>
      </c>
      <c r="C834" s="865"/>
      <c r="D834" s="865"/>
      <c r="E834" s="865"/>
      <c r="F834" s="865"/>
      <c r="G834" s="865"/>
      <c r="H834" s="910"/>
      <c r="I834" s="865"/>
      <c r="J834" s="865"/>
      <c r="K834" s="877"/>
      <c r="L834" s="868"/>
    </row>
    <row r="835" spans="1:12">
      <c r="A835" s="864"/>
      <c r="B835" s="867" t="s">
        <v>2284</v>
      </c>
      <c r="C835" s="865"/>
      <c r="D835" s="865"/>
      <c r="E835" s="865"/>
      <c r="F835" s="865"/>
      <c r="G835" s="865"/>
      <c r="H835" s="910"/>
      <c r="I835" s="865"/>
      <c r="J835" s="865"/>
      <c r="K835" s="877"/>
      <c r="L835" s="868"/>
    </row>
    <row r="836" spans="1:12">
      <c r="A836" s="890"/>
      <c r="B836" s="876"/>
      <c r="C836" s="865"/>
      <c r="D836" s="865"/>
      <c r="E836" s="865"/>
      <c r="F836" s="865"/>
      <c r="G836" s="865"/>
      <c r="H836" s="910"/>
      <c r="I836" s="865"/>
      <c r="J836" s="865"/>
      <c r="K836" s="877"/>
      <c r="L836" s="868"/>
    </row>
    <row r="837" spans="1:12">
      <c r="A837" s="864"/>
      <c r="B837" s="867" t="s">
        <v>2285</v>
      </c>
      <c r="C837" s="865"/>
      <c r="D837" s="865"/>
      <c r="E837" s="865"/>
      <c r="F837" s="865"/>
      <c r="G837" s="865"/>
      <c r="H837" s="910"/>
      <c r="I837" s="865"/>
      <c r="J837" s="865"/>
      <c r="K837" s="877"/>
      <c r="L837" s="868"/>
    </row>
    <row r="838" spans="1:12">
      <c r="A838" s="864"/>
      <c r="B838" s="867" t="s">
        <v>2286</v>
      </c>
      <c r="C838" s="865"/>
      <c r="D838" s="865"/>
      <c r="E838" s="865"/>
      <c r="F838" s="865"/>
      <c r="G838" s="865"/>
      <c r="H838" s="910"/>
      <c r="I838" s="865"/>
      <c r="J838" s="865"/>
      <c r="K838" s="877"/>
      <c r="L838" s="868"/>
    </row>
    <row r="839" spans="1:12">
      <c r="A839" s="890"/>
      <c r="B839" s="876"/>
      <c r="C839" s="865"/>
      <c r="D839" s="865"/>
      <c r="E839" s="865"/>
      <c r="F839" s="865"/>
      <c r="G839" s="865"/>
      <c r="H839" s="910"/>
      <c r="I839" s="865"/>
      <c r="J839" s="865"/>
      <c r="K839" s="877"/>
      <c r="L839" s="868"/>
    </row>
    <row r="840" spans="1:12">
      <c r="A840" s="890"/>
      <c r="B840" s="876"/>
      <c r="C840" s="865"/>
      <c r="D840" s="865"/>
      <c r="E840" s="865"/>
      <c r="F840" s="865"/>
      <c r="G840" s="865"/>
      <c r="H840" s="910"/>
      <c r="I840" s="865"/>
      <c r="J840" s="865"/>
      <c r="K840" s="877"/>
      <c r="L840" s="868"/>
    </row>
    <row r="841" spans="1:12">
      <c r="A841" s="890"/>
      <c r="B841" s="876"/>
      <c r="C841" s="865"/>
      <c r="D841" s="865"/>
      <c r="E841" s="865"/>
      <c r="F841" s="865"/>
      <c r="G841" s="865"/>
      <c r="H841" s="910"/>
      <c r="I841" s="865"/>
      <c r="J841" s="865"/>
      <c r="K841" s="877"/>
      <c r="L841" s="868"/>
    </row>
    <row r="842" spans="1:12">
      <c r="A842" s="890"/>
      <c r="B842" s="876"/>
      <c r="C842" s="865"/>
      <c r="D842" s="865"/>
      <c r="E842" s="865"/>
      <c r="F842" s="865"/>
      <c r="G842" s="865"/>
      <c r="H842" s="910"/>
      <c r="I842" s="865"/>
      <c r="J842" s="865"/>
      <c r="K842" s="877"/>
      <c r="L842" s="868"/>
    </row>
    <row r="843" spans="1:12">
      <c r="A843" s="890"/>
      <c r="B843" s="876"/>
      <c r="C843" s="865"/>
      <c r="D843" s="865"/>
      <c r="E843" s="865"/>
      <c r="F843" s="865"/>
      <c r="G843" s="865"/>
      <c r="H843" s="910"/>
      <c r="I843" s="865"/>
      <c r="J843" s="865"/>
      <c r="K843" s="877"/>
      <c r="L843" s="868"/>
    </row>
    <row r="844" spans="1:12">
      <c r="A844" s="890"/>
      <c r="B844" s="876"/>
      <c r="C844" s="865"/>
      <c r="D844" s="865"/>
      <c r="E844" s="865"/>
      <c r="F844" s="865"/>
      <c r="G844" s="865"/>
      <c r="H844" s="910"/>
      <c r="I844" s="865"/>
      <c r="J844" s="865"/>
      <c r="K844" s="877"/>
      <c r="L844" s="868"/>
    </row>
    <row r="845" spans="1:12">
      <c r="A845" s="890"/>
      <c r="B845" s="876"/>
      <c r="C845" s="865"/>
      <c r="D845" s="865"/>
      <c r="E845" s="865"/>
      <c r="F845" s="865"/>
      <c r="G845" s="865"/>
      <c r="H845" s="910"/>
      <c r="I845" s="865"/>
      <c r="J845" s="865"/>
      <c r="K845" s="877"/>
      <c r="L845" s="868"/>
    </row>
    <row r="846" spans="1:12">
      <c r="A846" s="890"/>
      <c r="B846" s="876"/>
      <c r="C846" s="865"/>
      <c r="D846" s="865"/>
      <c r="E846" s="865"/>
      <c r="F846" s="865"/>
      <c r="G846" s="865"/>
      <c r="H846" s="910"/>
      <c r="I846" s="865"/>
      <c r="J846" s="865"/>
      <c r="K846" s="877"/>
      <c r="L846" s="868"/>
    </row>
    <row r="847" spans="1:12">
      <c r="A847" s="890"/>
      <c r="B847" s="876"/>
      <c r="C847" s="865"/>
      <c r="D847" s="865"/>
      <c r="E847" s="865"/>
      <c r="F847" s="865"/>
      <c r="G847" s="865"/>
      <c r="H847" s="910"/>
      <c r="I847" s="865"/>
      <c r="J847" s="865"/>
      <c r="K847" s="877"/>
      <c r="L847" s="868"/>
    </row>
    <row r="848" spans="1:12">
      <c r="A848" s="890"/>
      <c r="B848" s="876"/>
      <c r="C848" s="865"/>
      <c r="D848" s="865"/>
      <c r="E848" s="865"/>
      <c r="F848" s="865"/>
      <c r="G848" s="865"/>
      <c r="H848" s="910"/>
      <c r="I848" s="865"/>
      <c r="J848" s="865"/>
      <c r="K848" s="877"/>
      <c r="L848" s="868"/>
    </row>
    <row r="849" spans="1:12">
      <c r="A849" s="890"/>
      <c r="B849" s="876"/>
      <c r="C849" s="865"/>
      <c r="D849" s="865"/>
      <c r="E849" s="865"/>
      <c r="F849" s="865"/>
      <c r="G849" s="865"/>
      <c r="H849" s="910"/>
      <c r="I849" s="865"/>
      <c r="J849" s="865"/>
      <c r="K849" s="877"/>
      <c r="L849" s="868"/>
    </row>
    <row r="850" spans="1:12">
      <c r="A850" s="890"/>
      <c r="B850" s="876"/>
      <c r="C850" s="865"/>
      <c r="D850" s="865"/>
      <c r="E850" s="865"/>
      <c r="F850" s="865"/>
      <c r="G850" s="865"/>
      <c r="H850" s="910"/>
      <c r="I850" s="865"/>
      <c r="J850" s="865"/>
      <c r="K850" s="877"/>
      <c r="L850" s="868"/>
    </row>
    <row r="851" spans="1:12">
      <c r="A851" s="890"/>
      <c r="B851" s="876"/>
      <c r="C851" s="865"/>
      <c r="D851" s="865"/>
      <c r="E851" s="865"/>
      <c r="F851" s="865"/>
      <c r="G851" s="865"/>
      <c r="H851" s="910"/>
      <c r="I851" s="865"/>
      <c r="J851" s="865"/>
      <c r="K851" s="877"/>
      <c r="L851" s="868"/>
    </row>
    <row r="852" spans="1:12">
      <c r="A852" s="890"/>
      <c r="B852" s="876"/>
      <c r="C852" s="865"/>
      <c r="D852" s="865"/>
      <c r="E852" s="865"/>
      <c r="F852" s="865"/>
      <c r="G852" s="865"/>
      <c r="H852" s="910"/>
      <c r="I852" s="865"/>
      <c r="J852" s="865"/>
      <c r="K852" s="877"/>
      <c r="L852" s="868"/>
    </row>
    <row r="853" spans="1:12">
      <c r="A853" s="890"/>
      <c r="B853" s="876"/>
      <c r="C853" s="865"/>
      <c r="D853" s="865"/>
      <c r="E853" s="865"/>
      <c r="F853" s="865"/>
      <c r="G853" s="865"/>
      <c r="H853" s="910"/>
      <c r="I853" s="865"/>
      <c r="J853" s="865"/>
      <c r="K853" s="877"/>
      <c r="L853" s="868"/>
    </row>
    <row r="854" spans="1:12">
      <c r="A854" s="890"/>
      <c r="B854" s="876"/>
      <c r="C854" s="865"/>
      <c r="D854" s="865"/>
      <c r="E854" s="865"/>
      <c r="F854" s="865"/>
      <c r="G854" s="865"/>
      <c r="H854" s="910"/>
      <c r="I854" s="865"/>
      <c r="J854" s="865"/>
      <c r="K854" s="877"/>
      <c r="L854" s="868"/>
    </row>
    <row r="855" spans="1:12">
      <c r="A855" s="890"/>
      <c r="B855" s="876"/>
      <c r="C855" s="865"/>
      <c r="D855" s="865"/>
      <c r="E855" s="865"/>
      <c r="F855" s="865"/>
      <c r="G855" s="865"/>
      <c r="H855" s="910"/>
      <c r="I855" s="865"/>
      <c r="J855" s="865"/>
      <c r="K855" s="877"/>
      <c r="L855" s="868"/>
    </row>
    <row r="856" spans="1:12">
      <c r="A856" s="890"/>
      <c r="B856" s="876"/>
      <c r="C856" s="865"/>
      <c r="D856" s="865"/>
      <c r="E856" s="865"/>
      <c r="F856" s="865"/>
      <c r="G856" s="865"/>
      <c r="H856" s="910"/>
      <c r="I856" s="865"/>
      <c r="J856" s="865"/>
      <c r="K856" s="877"/>
      <c r="L856" s="868"/>
    </row>
    <row r="857" spans="1:12">
      <c r="A857" s="890"/>
      <c r="B857" s="876"/>
      <c r="C857" s="865"/>
      <c r="D857" s="865"/>
      <c r="E857" s="865"/>
      <c r="F857" s="865"/>
      <c r="G857" s="865"/>
      <c r="H857" s="910"/>
      <c r="I857" s="865"/>
      <c r="J857" s="865"/>
      <c r="K857" s="877"/>
      <c r="L857" s="868"/>
    </row>
    <row r="858" spans="1:12">
      <c r="A858" s="890"/>
      <c r="B858" s="876"/>
      <c r="C858" s="865"/>
      <c r="D858" s="865"/>
      <c r="E858" s="865"/>
      <c r="F858" s="865"/>
      <c r="G858" s="865"/>
      <c r="H858" s="910"/>
      <c r="I858" s="865"/>
      <c r="J858" s="865"/>
      <c r="K858" s="877"/>
      <c r="L858" s="868"/>
    </row>
    <row r="859" spans="1:12">
      <c r="A859" s="890"/>
      <c r="B859" s="876"/>
      <c r="C859" s="865"/>
      <c r="D859" s="865"/>
      <c r="E859" s="865"/>
      <c r="F859" s="865"/>
      <c r="G859" s="865"/>
      <c r="H859" s="910"/>
      <c r="I859" s="865"/>
      <c r="J859" s="865"/>
      <c r="K859" s="877"/>
      <c r="L859" s="868"/>
    </row>
    <row r="860" spans="1:12">
      <c r="A860" s="890"/>
      <c r="B860" s="876"/>
      <c r="C860" s="865"/>
      <c r="D860" s="865"/>
      <c r="E860" s="865"/>
      <c r="F860" s="865"/>
      <c r="G860" s="865"/>
      <c r="H860" s="910"/>
      <c r="I860" s="865"/>
      <c r="J860" s="865"/>
      <c r="K860" s="877"/>
      <c r="L860" s="868"/>
    </row>
    <row r="861" spans="1:12">
      <c r="A861" s="890"/>
      <c r="B861" s="876"/>
      <c r="C861" s="865"/>
      <c r="D861" s="865"/>
      <c r="E861" s="865"/>
      <c r="F861" s="865"/>
      <c r="G861" s="865"/>
      <c r="H861" s="910"/>
      <c r="I861" s="865"/>
      <c r="J861" s="865"/>
      <c r="K861" s="877"/>
      <c r="L861" s="868"/>
    </row>
    <row r="862" spans="1:12">
      <c r="A862" s="890"/>
      <c r="B862" s="871"/>
      <c r="C862" s="870"/>
      <c r="D862" s="870"/>
      <c r="E862" s="870"/>
      <c r="F862" s="870"/>
      <c r="G862" s="870"/>
      <c r="H862" s="914"/>
      <c r="I862" s="870"/>
      <c r="J862" s="870"/>
      <c r="K862" s="891"/>
      <c r="L862" s="872"/>
    </row>
    <row r="863" spans="1:12">
      <c r="A863" s="892"/>
      <c r="B863" s="893"/>
      <c r="C863" s="893"/>
      <c r="D863" s="893"/>
      <c r="E863" s="893"/>
      <c r="F863" s="893"/>
      <c r="G863" s="894"/>
      <c r="H863" s="893"/>
      <c r="I863" s="894"/>
      <c r="J863" s="893"/>
      <c r="K863" s="893"/>
      <c r="L863" s="895"/>
    </row>
    <row r="864" spans="1:12">
      <c r="A864" s="896"/>
      <c r="B864" s="870"/>
      <c r="C864" s="870"/>
      <c r="D864" s="870"/>
      <c r="E864" s="870"/>
      <c r="F864" s="870"/>
      <c r="G864" s="897" t="s">
        <v>17</v>
      </c>
      <c r="H864" s="870"/>
      <c r="I864" s="897"/>
      <c r="J864" s="870"/>
      <c r="K864" s="898" t="s">
        <v>1974</v>
      </c>
      <c r="L864" s="899"/>
    </row>
    <row r="865" spans="1:12">
      <c r="A865" s="890"/>
      <c r="B865" s="865"/>
      <c r="C865" s="865"/>
      <c r="D865" s="865"/>
      <c r="E865" s="865"/>
      <c r="F865" s="865"/>
      <c r="G865" s="865"/>
      <c r="H865" s="865"/>
      <c r="I865" s="865"/>
      <c r="J865" s="865"/>
      <c r="K865" s="865"/>
      <c r="L865" s="868"/>
    </row>
    <row r="866" spans="1:12" ht="14.7" thickBot="1">
      <c r="A866" s="900"/>
      <c r="B866" s="901" t="s">
        <v>1975</v>
      </c>
      <c r="C866" s="902"/>
      <c r="D866" s="902"/>
      <c r="E866" s="902"/>
      <c r="F866" s="903"/>
      <c r="G866" s="902"/>
      <c r="H866" s="919">
        <f>H799+0.01</f>
        <v>1.1300000000000001</v>
      </c>
      <c r="I866" s="902"/>
      <c r="J866" s="902"/>
      <c r="K866" s="902"/>
      <c r="L866" s="905"/>
    </row>
    <row r="867" spans="1:12">
      <c r="A867" s="860"/>
      <c r="B867" s="861"/>
      <c r="C867" s="861"/>
      <c r="D867" s="861"/>
      <c r="E867" s="861"/>
      <c r="F867" s="861"/>
      <c r="G867" s="861"/>
      <c r="H867" s="861"/>
      <c r="I867" s="861"/>
      <c r="J867" s="861"/>
      <c r="K867" s="862"/>
      <c r="L867" s="863"/>
    </row>
    <row r="868" spans="1:12">
      <c r="A868" s="864"/>
      <c r="B868" s="865"/>
      <c r="C868" s="865"/>
      <c r="D868" s="865"/>
      <c r="E868" s="865"/>
      <c r="F868" s="865"/>
      <c r="G868" s="865"/>
      <c r="H868" s="865"/>
      <c r="I868" s="865"/>
      <c r="J868" s="865"/>
      <c r="K868" s="867" t="s">
        <v>1964</v>
      </c>
      <c r="L868" s="868"/>
    </row>
    <row r="869" spans="1:12">
      <c r="A869" s="869"/>
      <c r="B869" s="870"/>
      <c r="C869" s="870"/>
      <c r="D869" s="870"/>
      <c r="E869" s="870"/>
      <c r="F869" s="870"/>
      <c r="G869" s="870"/>
      <c r="H869" s="870"/>
      <c r="I869" s="870"/>
      <c r="J869" s="870"/>
      <c r="K869" s="871"/>
      <c r="L869" s="872"/>
    </row>
    <row r="870" spans="1:12">
      <c r="A870" s="864"/>
      <c r="B870" s="874"/>
      <c r="C870" s="893"/>
      <c r="D870" s="893"/>
      <c r="E870" s="893"/>
      <c r="F870" s="893"/>
      <c r="G870" s="893"/>
      <c r="H870" s="909"/>
      <c r="I870" s="865"/>
      <c r="J870" s="865"/>
      <c r="K870" s="929"/>
      <c r="L870" s="868"/>
    </row>
    <row r="871" spans="1:12">
      <c r="A871" s="864"/>
      <c r="B871" s="908" t="s">
        <v>2287</v>
      </c>
      <c r="C871" s="865"/>
      <c r="D871" s="865"/>
      <c r="E871" s="865"/>
      <c r="F871" s="865"/>
      <c r="G871" s="865"/>
      <c r="H871" s="910"/>
      <c r="I871" s="865"/>
      <c r="J871" s="865"/>
      <c r="K871" s="877"/>
      <c r="L871" s="868"/>
    </row>
    <row r="872" spans="1:12">
      <c r="A872" s="890"/>
      <c r="B872" s="876"/>
      <c r="C872" s="865"/>
      <c r="D872" s="865"/>
      <c r="E872" s="865"/>
      <c r="F872" s="865"/>
      <c r="G872" s="865"/>
      <c r="H872" s="910"/>
      <c r="I872" s="865"/>
      <c r="J872" s="865"/>
      <c r="K872" s="877"/>
      <c r="L872" s="868"/>
    </row>
    <row r="873" spans="1:12">
      <c r="A873" s="890" t="s">
        <v>2006</v>
      </c>
      <c r="B873" s="908" t="s">
        <v>2264</v>
      </c>
      <c r="C873" s="865"/>
      <c r="D873" s="865"/>
      <c r="E873" s="865"/>
      <c r="F873" s="865"/>
      <c r="G873" s="865"/>
      <c r="H873" s="910"/>
      <c r="I873" s="865"/>
      <c r="J873" s="865"/>
      <c r="K873" s="877"/>
      <c r="L873" s="868"/>
    </row>
    <row r="874" spans="1:12">
      <c r="A874" s="890"/>
      <c r="B874" s="876"/>
      <c r="C874" s="865"/>
      <c r="D874" s="865"/>
      <c r="E874" s="865"/>
      <c r="F874" s="865"/>
      <c r="G874" s="865"/>
      <c r="H874" s="910"/>
      <c r="I874" s="865"/>
      <c r="J874" s="865"/>
      <c r="K874" s="877"/>
      <c r="L874" s="868"/>
    </row>
    <row r="875" spans="1:12">
      <c r="A875" s="864"/>
      <c r="B875" s="867" t="s">
        <v>2288</v>
      </c>
      <c r="C875" s="865"/>
      <c r="D875" s="865"/>
      <c r="E875" s="865"/>
      <c r="F875" s="865"/>
      <c r="G875" s="865"/>
      <c r="H875" s="910"/>
      <c r="I875" s="865"/>
      <c r="J875" s="865"/>
      <c r="K875" s="877"/>
      <c r="L875" s="868"/>
    </row>
    <row r="876" spans="1:12">
      <c r="A876" s="864"/>
      <c r="B876" s="867" t="s">
        <v>2289</v>
      </c>
      <c r="C876" s="865"/>
      <c r="D876" s="865"/>
      <c r="E876" s="865"/>
      <c r="F876" s="865"/>
      <c r="G876" s="865"/>
      <c r="H876" s="910"/>
      <c r="I876" s="865"/>
      <c r="J876" s="865"/>
      <c r="K876" s="877"/>
      <c r="L876" s="868"/>
    </row>
    <row r="877" spans="1:12">
      <c r="A877" s="864"/>
      <c r="B877" s="867" t="s">
        <v>2290</v>
      </c>
      <c r="C877" s="865"/>
      <c r="D877" s="865"/>
      <c r="E877" s="865"/>
      <c r="F877" s="865"/>
      <c r="G877" s="865"/>
      <c r="H877" s="910"/>
      <c r="I877" s="865"/>
      <c r="J877" s="865"/>
      <c r="K877" s="877"/>
      <c r="L877" s="868"/>
    </row>
    <row r="878" spans="1:12">
      <c r="A878" s="864"/>
      <c r="B878" s="867" t="s">
        <v>2291</v>
      </c>
      <c r="C878" s="865"/>
      <c r="D878" s="865"/>
      <c r="E878" s="865"/>
      <c r="F878" s="865"/>
      <c r="G878" s="865"/>
      <c r="H878" s="910"/>
      <c r="I878" s="865"/>
      <c r="J878" s="865"/>
      <c r="K878" s="877"/>
      <c r="L878" s="868"/>
    </row>
    <row r="879" spans="1:12">
      <c r="A879" s="890"/>
      <c r="B879" s="876"/>
      <c r="C879" s="865"/>
      <c r="D879" s="865"/>
      <c r="E879" s="865"/>
      <c r="F879" s="865"/>
      <c r="G879" s="865"/>
      <c r="H879" s="910"/>
      <c r="I879" s="865"/>
      <c r="J879" s="865"/>
      <c r="K879" s="877"/>
      <c r="L879" s="868"/>
    </row>
    <row r="880" spans="1:12">
      <c r="A880" s="890" t="s">
        <v>1991</v>
      </c>
      <c r="B880" s="908" t="s">
        <v>2292</v>
      </c>
      <c r="C880" s="865"/>
      <c r="D880" s="865"/>
      <c r="E880" s="865"/>
      <c r="F880" s="865"/>
      <c r="G880" s="865"/>
      <c r="H880" s="910"/>
      <c r="I880" s="865"/>
      <c r="J880" s="865"/>
      <c r="K880" s="877"/>
      <c r="L880" s="868"/>
    </row>
    <row r="881" spans="1:12">
      <c r="A881" s="890" t="s">
        <v>1194</v>
      </c>
      <c r="B881" s="876"/>
      <c r="C881" s="865"/>
      <c r="D881" s="865"/>
      <c r="E881" s="865"/>
      <c r="F881" s="865"/>
      <c r="G881" s="865"/>
      <c r="H881" s="910"/>
      <c r="I881" s="865"/>
      <c r="J881" s="865"/>
      <c r="K881" s="877"/>
      <c r="L881" s="868"/>
    </row>
    <row r="882" spans="1:12">
      <c r="A882" s="864"/>
      <c r="B882" s="867" t="s">
        <v>2293</v>
      </c>
      <c r="C882" s="865"/>
      <c r="D882" s="865"/>
      <c r="E882" s="865"/>
      <c r="F882" s="865"/>
      <c r="G882" s="865"/>
      <c r="H882" s="910"/>
      <c r="I882" s="865"/>
      <c r="J882" s="865"/>
      <c r="K882" s="877"/>
      <c r="L882" s="868"/>
    </row>
    <row r="883" spans="1:12">
      <c r="A883" s="864"/>
      <c r="B883" s="979" t="s">
        <v>2294</v>
      </c>
      <c r="C883" s="980"/>
      <c r="D883" s="980"/>
      <c r="E883" s="980"/>
      <c r="F883" s="980"/>
      <c r="G883" s="980"/>
      <c r="H883" s="910"/>
      <c r="I883" s="865"/>
      <c r="J883" s="865"/>
      <c r="K883" s="877"/>
      <c r="L883" s="868"/>
    </row>
    <row r="884" spans="1:12">
      <c r="A884" s="890"/>
      <c r="B884" s="876"/>
      <c r="C884" s="865"/>
      <c r="D884" s="865"/>
      <c r="E884" s="865"/>
      <c r="F884" s="865"/>
      <c r="G884" s="865"/>
      <c r="H884" s="910"/>
      <c r="I884" s="865"/>
      <c r="J884" s="865"/>
      <c r="K884" s="877"/>
      <c r="L884" s="868"/>
    </row>
    <row r="885" spans="1:12">
      <c r="A885" s="890" t="s">
        <v>7</v>
      </c>
      <c r="B885" s="930" t="s">
        <v>2295</v>
      </c>
      <c r="C885" s="865"/>
      <c r="D885" s="865"/>
      <c r="E885" s="865"/>
      <c r="F885" s="865"/>
      <c r="G885" s="865"/>
      <c r="H885" s="910"/>
      <c r="I885" s="865"/>
      <c r="J885" s="865"/>
      <c r="K885" s="877"/>
      <c r="L885" s="868"/>
    </row>
    <row r="886" spans="1:12">
      <c r="A886" s="890"/>
      <c r="B886" s="930"/>
      <c r="C886" s="865"/>
      <c r="D886" s="865"/>
      <c r="E886" s="865"/>
      <c r="F886" s="865"/>
      <c r="G886" s="865"/>
      <c r="H886" s="910"/>
      <c r="I886" s="865"/>
      <c r="J886" s="865"/>
      <c r="K886" s="877"/>
      <c r="L886" s="868"/>
    </row>
    <row r="887" spans="1:12">
      <c r="A887" s="890"/>
      <c r="B887" s="930" t="s">
        <v>2296</v>
      </c>
      <c r="C887" s="865"/>
      <c r="D887" s="865"/>
      <c r="E887" s="865"/>
      <c r="F887" s="865"/>
      <c r="G887" s="865"/>
      <c r="H887" s="910"/>
      <c r="I887" s="865"/>
      <c r="J887" s="865"/>
      <c r="K887" s="877"/>
      <c r="L887" s="868"/>
    </row>
    <row r="888" spans="1:12">
      <c r="A888" s="890"/>
      <c r="B888" s="931"/>
      <c r="C888" s="865"/>
      <c r="D888" s="865"/>
      <c r="E888" s="865"/>
      <c r="F888" s="865"/>
      <c r="G888" s="865"/>
      <c r="H888" s="910"/>
      <c r="I888" s="865"/>
      <c r="J888" s="865"/>
      <c r="K888" s="877"/>
      <c r="L888" s="868"/>
    </row>
    <row r="889" spans="1:12" ht="15">
      <c r="A889" s="890"/>
      <c r="B889" s="988" t="s">
        <v>2297</v>
      </c>
      <c r="C889" s="989"/>
      <c r="D889" s="989"/>
      <c r="E889" s="989"/>
      <c r="F889" s="989"/>
      <c r="G889" s="989"/>
      <c r="H889" s="990"/>
      <c r="I889" s="865"/>
      <c r="J889" s="922" t="s">
        <v>374</v>
      </c>
      <c r="K889" s="877"/>
      <c r="L889" s="927">
        <v>1000000</v>
      </c>
    </row>
    <row r="890" spans="1:12" ht="15">
      <c r="A890" s="890"/>
      <c r="B890" s="932"/>
      <c r="C890" s="933"/>
      <c r="D890" s="933"/>
      <c r="E890" s="933"/>
      <c r="F890" s="933"/>
      <c r="G890" s="933"/>
      <c r="H890" s="934"/>
      <c r="I890" s="865"/>
      <c r="J890" s="865"/>
      <c r="K890" s="877"/>
      <c r="L890" s="868"/>
    </row>
    <row r="891" spans="1:12" ht="36" customHeight="1">
      <c r="A891" s="890"/>
      <c r="B891" s="982" t="s">
        <v>2298</v>
      </c>
      <c r="C891" s="983"/>
      <c r="D891" s="983"/>
      <c r="E891" s="983"/>
      <c r="F891" s="983"/>
      <c r="G891" s="983"/>
      <c r="H891" s="984"/>
      <c r="I891" s="865"/>
      <c r="J891" s="922" t="s">
        <v>374</v>
      </c>
      <c r="K891" s="877"/>
      <c r="L891" s="927">
        <v>2500000</v>
      </c>
    </row>
    <row r="892" spans="1:12" ht="15">
      <c r="A892" s="890"/>
      <c r="B892" s="935"/>
      <c r="C892" s="936"/>
      <c r="D892" s="936"/>
      <c r="E892" s="936"/>
      <c r="F892" s="936"/>
      <c r="G892" s="936"/>
      <c r="H892" s="937"/>
      <c r="I892" s="865"/>
      <c r="J892" s="865"/>
      <c r="K892" s="877"/>
      <c r="L892" s="868"/>
    </row>
    <row r="893" spans="1:12" ht="30.75" customHeight="1">
      <c r="A893" s="890"/>
      <c r="B893" s="982" t="s">
        <v>2299</v>
      </c>
      <c r="C893" s="983"/>
      <c r="D893" s="983"/>
      <c r="E893" s="983"/>
      <c r="F893" s="983"/>
      <c r="G893" s="983"/>
      <c r="H893" s="984"/>
      <c r="I893" s="865"/>
      <c r="J893" s="922" t="s">
        <v>374</v>
      </c>
      <c r="K893" s="877"/>
      <c r="L893" s="927">
        <v>1000000</v>
      </c>
    </row>
    <row r="894" spans="1:12" ht="15">
      <c r="A894" s="890"/>
      <c r="B894" s="935"/>
      <c r="C894" s="936"/>
      <c r="D894" s="936"/>
      <c r="E894" s="936"/>
      <c r="F894" s="936"/>
      <c r="G894" s="936"/>
      <c r="H894" s="937"/>
      <c r="I894" s="865"/>
      <c r="J894" s="865"/>
      <c r="K894" s="877"/>
      <c r="L894" s="868"/>
    </row>
    <row r="895" spans="1:12" ht="15">
      <c r="A895" s="890"/>
      <c r="B895" s="982" t="s">
        <v>2300</v>
      </c>
      <c r="C895" s="983"/>
      <c r="D895" s="983"/>
      <c r="E895" s="983"/>
      <c r="F895" s="983"/>
      <c r="G895" s="983"/>
      <c r="H895" s="984"/>
      <c r="I895" s="865"/>
      <c r="J895" s="922" t="s">
        <v>374</v>
      </c>
      <c r="K895" s="877"/>
      <c r="L895" s="927">
        <v>1000000</v>
      </c>
    </row>
    <row r="896" spans="1:12" ht="15">
      <c r="A896" s="890"/>
      <c r="B896" s="935"/>
      <c r="C896" s="936"/>
      <c r="D896" s="936"/>
      <c r="E896" s="936"/>
      <c r="F896" s="936"/>
      <c r="G896" s="936"/>
      <c r="H896" s="937"/>
      <c r="I896" s="865"/>
      <c r="J896" s="865"/>
      <c r="K896" s="877"/>
      <c r="L896" s="868"/>
    </row>
    <row r="897" spans="1:12" ht="15">
      <c r="A897" s="890"/>
      <c r="B897" s="982" t="s">
        <v>2301</v>
      </c>
      <c r="C897" s="983"/>
      <c r="D897" s="983"/>
      <c r="E897" s="983"/>
      <c r="F897" s="983"/>
      <c r="G897" s="983"/>
      <c r="H897" s="984"/>
      <c r="I897" s="865"/>
      <c r="J897" s="922" t="s">
        <v>374</v>
      </c>
      <c r="K897" s="877"/>
      <c r="L897" s="927">
        <v>1500000</v>
      </c>
    </row>
    <row r="898" spans="1:12" ht="15">
      <c r="A898" s="890"/>
      <c r="B898" s="935"/>
      <c r="C898" s="936"/>
      <c r="D898" s="936"/>
      <c r="E898" s="936"/>
      <c r="F898" s="936"/>
      <c r="G898" s="936"/>
      <c r="H898" s="937"/>
      <c r="I898" s="865"/>
      <c r="J898" s="865"/>
      <c r="K898" s="877"/>
      <c r="L898" s="868"/>
    </row>
    <row r="899" spans="1:12" ht="15">
      <c r="A899" s="890"/>
      <c r="B899" s="982" t="s">
        <v>2302</v>
      </c>
      <c r="C899" s="983"/>
      <c r="D899" s="983"/>
      <c r="E899" s="983"/>
      <c r="F899" s="983"/>
      <c r="G899" s="983"/>
      <c r="H899" s="984"/>
      <c r="I899" s="865"/>
      <c r="J899" s="922" t="s">
        <v>374</v>
      </c>
      <c r="K899" s="877"/>
      <c r="L899" s="927">
        <v>1000000</v>
      </c>
    </row>
    <row r="900" spans="1:12" ht="15">
      <c r="A900" s="890"/>
      <c r="B900" s="935"/>
      <c r="C900" s="936"/>
      <c r="D900" s="936"/>
      <c r="E900" s="936"/>
      <c r="F900" s="936"/>
      <c r="G900" s="936"/>
      <c r="H900" s="937"/>
      <c r="I900" s="865"/>
      <c r="J900" s="865"/>
      <c r="K900" s="877"/>
      <c r="L900" s="868"/>
    </row>
    <row r="901" spans="1:12" ht="15">
      <c r="A901" s="890"/>
      <c r="B901" s="982" t="s">
        <v>2303</v>
      </c>
      <c r="C901" s="983"/>
      <c r="D901" s="983"/>
      <c r="E901" s="983"/>
      <c r="F901" s="983"/>
      <c r="G901" s="983"/>
      <c r="H901" s="984"/>
      <c r="I901" s="865"/>
      <c r="J901" s="922" t="s">
        <v>374</v>
      </c>
      <c r="K901" s="877"/>
      <c r="L901" s="927">
        <v>500000</v>
      </c>
    </row>
    <row r="902" spans="1:12" ht="15">
      <c r="A902" s="890"/>
      <c r="B902" s="935"/>
      <c r="C902" s="936"/>
      <c r="D902" s="936"/>
      <c r="E902" s="936"/>
      <c r="F902" s="936"/>
      <c r="G902" s="936"/>
      <c r="H902" s="937"/>
      <c r="I902" s="865"/>
      <c r="J902" s="865"/>
      <c r="K902" s="877"/>
      <c r="L902" s="868"/>
    </row>
    <row r="903" spans="1:12" ht="27.75" customHeight="1">
      <c r="A903" s="890"/>
      <c r="B903" s="982" t="s">
        <v>2304</v>
      </c>
      <c r="C903" s="983"/>
      <c r="D903" s="983"/>
      <c r="E903" s="983"/>
      <c r="F903" s="983"/>
      <c r="G903" s="983"/>
      <c r="H903" s="984"/>
      <c r="I903" s="865"/>
      <c r="J903" s="922" t="s">
        <v>374</v>
      </c>
      <c r="K903" s="877"/>
      <c r="L903" s="927">
        <v>1000000</v>
      </c>
    </row>
    <row r="904" spans="1:12" ht="15">
      <c r="A904" s="890"/>
      <c r="B904" s="935"/>
      <c r="C904" s="936"/>
      <c r="D904" s="936"/>
      <c r="E904" s="936"/>
      <c r="F904" s="936"/>
      <c r="G904" s="936"/>
      <c r="H904" s="937"/>
      <c r="I904" s="865"/>
      <c r="J904" s="865"/>
      <c r="K904" s="877"/>
      <c r="L904" s="868"/>
    </row>
    <row r="905" spans="1:12" ht="34.5" customHeight="1">
      <c r="A905" s="890"/>
      <c r="B905" s="982" t="s">
        <v>2305</v>
      </c>
      <c r="C905" s="983"/>
      <c r="D905" s="983"/>
      <c r="E905" s="983"/>
      <c r="F905" s="983"/>
      <c r="G905" s="983"/>
      <c r="H905" s="984"/>
      <c r="I905" s="865"/>
      <c r="J905" s="922" t="s">
        <v>374</v>
      </c>
      <c r="K905" s="877"/>
      <c r="L905" s="927">
        <v>3500000</v>
      </c>
    </row>
    <row r="906" spans="1:12" ht="15">
      <c r="A906" s="890"/>
      <c r="B906" s="982"/>
      <c r="C906" s="983"/>
      <c r="D906" s="983"/>
      <c r="E906" s="983"/>
      <c r="F906" s="983"/>
      <c r="G906" s="983"/>
      <c r="H906" s="984"/>
      <c r="I906" s="865"/>
      <c r="J906" s="865"/>
      <c r="K906" s="877"/>
      <c r="L906" s="868"/>
    </row>
    <row r="907" spans="1:12">
      <c r="A907" s="890"/>
      <c r="B907" s="876"/>
      <c r="C907" s="865"/>
      <c r="D907" s="865"/>
      <c r="E907" s="865"/>
      <c r="F907" s="865"/>
      <c r="G907" s="865"/>
      <c r="H907" s="910"/>
      <c r="I907" s="865"/>
      <c r="J907" s="865"/>
      <c r="K907" s="877"/>
      <c r="L907" s="868"/>
    </row>
    <row r="908" spans="1:12">
      <c r="A908" s="890"/>
      <c r="B908" s="876"/>
      <c r="C908" s="865"/>
      <c r="D908" s="865"/>
      <c r="E908" s="865"/>
      <c r="F908" s="865"/>
      <c r="G908" s="865"/>
      <c r="H908" s="910"/>
      <c r="I908" s="865"/>
      <c r="J908" s="865"/>
      <c r="K908" s="877"/>
      <c r="L908" s="868"/>
    </row>
    <row r="909" spans="1:12">
      <c r="A909" s="890"/>
      <c r="B909" s="876"/>
      <c r="C909" s="865"/>
      <c r="D909" s="865"/>
      <c r="E909" s="865"/>
      <c r="F909" s="865"/>
      <c r="G909" s="865"/>
      <c r="H909" s="910"/>
      <c r="I909" s="865"/>
      <c r="J909" s="865"/>
      <c r="K909" s="877"/>
      <c r="L909" s="868"/>
    </row>
    <row r="910" spans="1:12">
      <c r="A910" s="890"/>
      <c r="B910" s="876"/>
      <c r="C910" s="865"/>
      <c r="D910" s="865"/>
      <c r="E910" s="865"/>
      <c r="F910" s="865"/>
      <c r="G910" s="865"/>
      <c r="H910" s="910"/>
      <c r="I910" s="865"/>
      <c r="J910" s="865"/>
      <c r="K910" s="877"/>
      <c r="L910" s="868"/>
    </row>
    <row r="911" spans="1:12">
      <c r="A911" s="890"/>
      <c r="B911" s="876"/>
      <c r="C911" s="865"/>
      <c r="D911" s="865"/>
      <c r="E911" s="865"/>
      <c r="F911" s="865"/>
      <c r="G911" s="865"/>
      <c r="H911" s="910"/>
      <c r="I911" s="865"/>
      <c r="J911" s="865"/>
      <c r="K911" s="877"/>
      <c r="L911" s="868"/>
    </row>
    <row r="912" spans="1:12">
      <c r="A912" s="890"/>
      <c r="B912" s="876"/>
      <c r="C912" s="865"/>
      <c r="D912" s="865"/>
      <c r="E912" s="865"/>
      <c r="F912" s="865"/>
      <c r="G912" s="865"/>
      <c r="H912" s="910"/>
      <c r="I912" s="865"/>
      <c r="J912" s="865"/>
      <c r="K912" s="877"/>
      <c r="L912" s="868"/>
    </row>
    <row r="913" spans="1:12">
      <c r="A913" s="890"/>
      <c r="B913" s="876"/>
      <c r="C913" s="865"/>
      <c r="D913" s="865"/>
      <c r="E913" s="865"/>
      <c r="F913" s="865"/>
      <c r="G913" s="865"/>
      <c r="H913" s="910"/>
      <c r="I913" s="865"/>
      <c r="J913" s="865"/>
      <c r="K913" s="877"/>
      <c r="L913" s="868"/>
    </row>
    <row r="914" spans="1:12">
      <c r="A914" s="890"/>
      <c r="B914" s="876"/>
      <c r="C914" s="865"/>
      <c r="D914" s="865"/>
      <c r="E914" s="865"/>
      <c r="F914" s="865"/>
      <c r="G914" s="865"/>
      <c r="H914" s="910"/>
      <c r="I914" s="865"/>
      <c r="J914" s="865"/>
      <c r="K914" s="877"/>
      <c r="L914" s="868"/>
    </row>
    <row r="915" spans="1:12">
      <c r="A915" s="890"/>
      <c r="B915" s="876"/>
      <c r="C915" s="865"/>
      <c r="D915" s="865"/>
      <c r="E915" s="865"/>
      <c r="F915" s="865"/>
      <c r="G915" s="865"/>
      <c r="H915" s="910"/>
      <c r="I915" s="865"/>
      <c r="J915" s="865"/>
      <c r="K915" s="877"/>
      <c r="L915" s="868"/>
    </row>
    <row r="916" spans="1:12">
      <c r="A916" s="890"/>
      <c r="B916" s="876"/>
      <c r="C916" s="865"/>
      <c r="D916" s="865"/>
      <c r="E916" s="865"/>
      <c r="F916" s="865"/>
      <c r="G916" s="865"/>
      <c r="H916" s="910"/>
      <c r="I916" s="865"/>
      <c r="J916" s="865"/>
      <c r="K916" s="877"/>
      <c r="L916" s="868"/>
    </row>
    <row r="917" spans="1:12">
      <c r="A917" s="890"/>
      <c r="B917" s="876"/>
      <c r="C917" s="865"/>
      <c r="D917" s="865"/>
      <c r="E917" s="865"/>
      <c r="F917" s="865"/>
      <c r="G917" s="865"/>
      <c r="H917" s="910"/>
      <c r="I917" s="865"/>
      <c r="J917" s="865"/>
      <c r="K917" s="877"/>
      <c r="L917" s="868"/>
    </row>
    <row r="918" spans="1:12">
      <c r="A918" s="890"/>
      <c r="B918" s="876"/>
      <c r="C918" s="865"/>
      <c r="D918" s="865"/>
      <c r="E918" s="865"/>
      <c r="F918" s="865"/>
      <c r="G918" s="865"/>
      <c r="H918" s="910"/>
      <c r="I918" s="865"/>
      <c r="J918" s="865"/>
      <c r="K918" s="877"/>
      <c r="L918" s="868"/>
    </row>
    <row r="919" spans="1:12">
      <c r="A919" s="890"/>
      <c r="B919" s="876"/>
      <c r="C919" s="865"/>
      <c r="D919" s="865"/>
      <c r="E919" s="865"/>
      <c r="F919" s="865"/>
      <c r="G919" s="865"/>
      <c r="H919" s="910"/>
      <c r="I919" s="865"/>
      <c r="J919" s="865"/>
      <c r="K919" s="877"/>
      <c r="L919" s="868"/>
    </row>
    <row r="920" spans="1:12">
      <c r="A920" s="890"/>
      <c r="B920" s="876"/>
      <c r="C920" s="865"/>
      <c r="D920" s="865"/>
      <c r="E920" s="865"/>
      <c r="F920" s="865"/>
      <c r="G920" s="865"/>
      <c r="H920" s="910"/>
      <c r="I920" s="865"/>
      <c r="J920" s="865"/>
      <c r="K920" s="877"/>
      <c r="L920" s="868"/>
    </row>
    <row r="921" spans="1:12">
      <c r="A921" s="890"/>
      <c r="B921" s="876"/>
      <c r="C921" s="865"/>
      <c r="D921" s="865"/>
      <c r="E921" s="865"/>
      <c r="F921" s="865"/>
      <c r="G921" s="865"/>
      <c r="H921" s="910"/>
      <c r="I921" s="865"/>
      <c r="J921" s="865"/>
      <c r="K921" s="877"/>
      <c r="L921" s="868"/>
    </row>
    <row r="922" spans="1:12">
      <c r="A922" s="890"/>
      <c r="B922" s="876"/>
      <c r="C922" s="865"/>
      <c r="D922" s="865"/>
      <c r="E922" s="865"/>
      <c r="F922" s="865"/>
      <c r="G922" s="865"/>
      <c r="H922" s="910"/>
      <c r="I922" s="865"/>
      <c r="J922" s="865"/>
      <c r="K922" s="877"/>
      <c r="L922" s="868"/>
    </row>
    <row r="923" spans="1:12">
      <c r="A923" s="890"/>
      <c r="B923" s="871"/>
      <c r="C923" s="870"/>
      <c r="D923" s="870"/>
      <c r="E923" s="870"/>
      <c r="F923" s="870"/>
      <c r="G923" s="870"/>
      <c r="H923" s="914"/>
      <c r="I923" s="870"/>
      <c r="J923" s="870"/>
      <c r="K923" s="891"/>
      <c r="L923" s="872"/>
    </row>
    <row r="924" spans="1:12">
      <c r="A924" s="892"/>
      <c r="B924" s="893"/>
      <c r="C924" s="893"/>
      <c r="D924" s="893"/>
      <c r="E924" s="893"/>
      <c r="F924" s="893"/>
      <c r="G924" s="894"/>
      <c r="H924" s="893"/>
      <c r="I924" s="894"/>
      <c r="J924" s="893"/>
      <c r="K924" s="893"/>
      <c r="L924" s="895"/>
    </row>
    <row r="925" spans="1:12">
      <c r="A925" s="896"/>
      <c r="B925" s="870"/>
      <c r="C925" s="870"/>
      <c r="D925" s="870"/>
      <c r="E925" s="870"/>
      <c r="F925" s="870"/>
      <c r="G925" s="897" t="s">
        <v>17</v>
      </c>
      <c r="H925" s="870"/>
      <c r="I925" s="897"/>
      <c r="J925" s="870"/>
      <c r="K925" s="898" t="s">
        <v>1974</v>
      </c>
      <c r="L925" s="899"/>
    </row>
    <row r="926" spans="1:12">
      <c r="A926" s="890"/>
      <c r="B926" s="865"/>
      <c r="C926" s="865"/>
      <c r="D926" s="865"/>
      <c r="E926" s="865"/>
      <c r="F926" s="865"/>
      <c r="G926" s="865"/>
      <c r="H926" s="865"/>
      <c r="I926" s="865"/>
      <c r="J926" s="865"/>
      <c r="K926" s="865"/>
      <c r="L926" s="868"/>
    </row>
    <row r="927" spans="1:12" ht="14.7" thickBot="1">
      <c r="A927" s="900"/>
      <c r="B927" s="901" t="s">
        <v>1975</v>
      </c>
      <c r="C927" s="902"/>
      <c r="D927" s="902"/>
      <c r="E927" s="902"/>
      <c r="F927" s="903"/>
      <c r="G927" s="902"/>
      <c r="H927" s="919">
        <f>H866+0.01</f>
        <v>1.1400000000000001</v>
      </c>
      <c r="I927" s="902"/>
      <c r="J927" s="902"/>
      <c r="K927" s="902"/>
      <c r="L927" s="905"/>
    </row>
    <row r="928" spans="1:12">
      <c r="A928" s="860"/>
      <c r="B928" s="861"/>
      <c r="C928" s="861"/>
      <c r="D928" s="861"/>
      <c r="E928" s="861"/>
      <c r="F928" s="861"/>
      <c r="G928" s="861"/>
      <c r="H928" s="861"/>
      <c r="I928" s="861"/>
      <c r="J928" s="861"/>
      <c r="K928" s="862"/>
      <c r="L928" s="863"/>
    </row>
    <row r="929" spans="1:12">
      <c r="A929" s="864"/>
      <c r="B929" s="865"/>
      <c r="C929" s="865"/>
      <c r="D929" s="865"/>
      <c r="E929" s="865"/>
      <c r="F929" s="865"/>
      <c r="G929" s="865"/>
      <c r="H929" s="865"/>
      <c r="I929" s="865"/>
      <c r="J929" s="865"/>
      <c r="K929" s="867" t="s">
        <v>1964</v>
      </c>
      <c r="L929" s="868"/>
    </row>
    <row r="930" spans="1:12">
      <c r="A930" s="869"/>
      <c r="B930" s="870"/>
      <c r="C930" s="870"/>
      <c r="D930" s="870"/>
      <c r="E930" s="870"/>
      <c r="F930" s="870"/>
      <c r="G930" s="870"/>
      <c r="H930" s="870"/>
      <c r="I930" s="870"/>
      <c r="J930" s="870"/>
      <c r="K930" s="871"/>
      <c r="L930" s="872"/>
    </row>
    <row r="931" spans="1:12">
      <c r="A931" s="864"/>
      <c r="B931" s="874"/>
      <c r="C931" s="893"/>
      <c r="D931" s="893"/>
      <c r="E931" s="893"/>
      <c r="F931" s="893"/>
      <c r="G931" s="893"/>
      <c r="H931" s="909"/>
      <c r="I931" s="865"/>
      <c r="J931" s="865"/>
      <c r="K931" s="929"/>
      <c r="L931" s="868"/>
    </row>
    <row r="932" spans="1:12">
      <c r="A932" s="873"/>
      <c r="B932" s="876"/>
      <c r="C932" s="865"/>
      <c r="D932" s="865"/>
      <c r="E932" s="865"/>
      <c r="F932" s="865"/>
      <c r="G932" s="865"/>
      <c r="H932" s="910"/>
      <c r="I932" s="865"/>
      <c r="J932" s="865"/>
      <c r="K932" s="877"/>
      <c r="L932" s="868"/>
    </row>
    <row r="933" spans="1:12">
      <c r="A933" s="864"/>
      <c r="B933" s="876"/>
      <c r="C933" s="865"/>
      <c r="D933" s="865"/>
      <c r="E933" s="865"/>
      <c r="F933" s="865"/>
      <c r="G933" s="865"/>
      <c r="H933" s="910"/>
      <c r="I933" s="865"/>
      <c r="J933" s="865"/>
      <c r="K933" s="877"/>
      <c r="L933" s="868"/>
    </row>
    <row r="934" spans="1:12">
      <c r="A934" s="864"/>
      <c r="B934" s="908"/>
      <c r="C934" s="865"/>
      <c r="D934" s="865"/>
      <c r="E934" s="865"/>
      <c r="F934" s="865"/>
      <c r="G934" s="865"/>
      <c r="H934" s="910"/>
      <c r="I934" s="865"/>
      <c r="J934" s="865"/>
      <c r="K934" s="877"/>
      <c r="L934" s="868"/>
    </row>
    <row r="935" spans="1:12">
      <c r="A935" s="890"/>
      <c r="B935" s="876"/>
      <c r="C935" s="865"/>
      <c r="D935" s="865"/>
      <c r="E935" s="865"/>
      <c r="F935" s="865"/>
      <c r="G935" s="865"/>
      <c r="H935" s="910"/>
      <c r="I935" s="865"/>
      <c r="J935" s="865"/>
      <c r="K935" s="877"/>
      <c r="L935" s="868"/>
    </row>
    <row r="936" spans="1:12">
      <c r="A936" s="890"/>
      <c r="B936" s="908"/>
      <c r="C936" s="865"/>
      <c r="D936" s="865"/>
      <c r="E936" s="865"/>
      <c r="F936" s="865"/>
      <c r="G936" s="865"/>
      <c r="H936" s="910"/>
      <c r="I936" s="865"/>
      <c r="J936" s="865"/>
      <c r="K936" s="877"/>
      <c r="L936" s="868"/>
    </row>
    <row r="937" spans="1:12">
      <c r="A937" s="890"/>
      <c r="B937" s="876"/>
      <c r="C937" s="865"/>
      <c r="D937" s="865"/>
      <c r="E937" s="865"/>
      <c r="F937" s="865"/>
      <c r="G937" s="865"/>
      <c r="H937" s="910"/>
      <c r="I937" s="865"/>
      <c r="J937" s="865"/>
      <c r="K937" s="877"/>
      <c r="L937" s="868"/>
    </row>
    <row r="938" spans="1:12">
      <c r="A938" s="864"/>
      <c r="B938" s="867"/>
      <c r="C938" s="865"/>
      <c r="D938" s="865"/>
      <c r="E938" s="865"/>
      <c r="F938" s="865"/>
      <c r="G938" s="865"/>
      <c r="H938" s="910"/>
      <c r="I938" s="865"/>
      <c r="J938" s="865"/>
      <c r="K938" s="877"/>
      <c r="L938" s="868"/>
    </row>
    <row r="939" spans="1:12">
      <c r="A939" s="864"/>
      <c r="B939" s="867"/>
      <c r="C939" s="865"/>
      <c r="D939" s="865"/>
      <c r="E939" s="865"/>
      <c r="F939" s="865"/>
      <c r="G939" s="865"/>
      <c r="H939" s="910"/>
      <c r="I939" s="865"/>
      <c r="J939" s="865"/>
      <c r="K939" s="877"/>
      <c r="L939" s="868"/>
    </row>
    <row r="940" spans="1:12">
      <c r="A940" s="864"/>
      <c r="B940" s="867"/>
      <c r="C940" s="865"/>
      <c r="D940" s="865"/>
      <c r="E940" s="865"/>
      <c r="F940" s="865"/>
      <c r="G940" s="865"/>
      <c r="H940" s="910"/>
      <c r="I940" s="865"/>
      <c r="J940" s="865"/>
      <c r="K940" s="877"/>
      <c r="L940" s="868"/>
    </row>
    <row r="941" spans="1:12">
      <c r="A941" s="864"/>
      <c r="B941" s="867"/>
      <c r="C941" s="865"/>
      <c r="D941" s="865"/>
      <c r="E941" s="865"/>
      <c r="F941" s="865"/>
      <c r="G941" s="865"/>
      <c r="H941" s="910"/>
      <c r="I941" s="865"/>
      <c r="J941" s="865"/>
      <c r="K941" s="877"/>
      <c r="L941" s="868"/>
    </row>
    <row r="942" spans="1:12">
      <c r="A942" s="890"/>
      <c r="B942" s="876"/>
      <c r="C942" s="865"/>
      <c r="D942" s="865"/>
      <c r="E942" s="865"/>
      <c r="F942" s="865"/>
      <c r="G942" s="865"/>
      <c r="H942" s="910"/>
      <c r="I942" s="865"/>
      <c r="J942" s="865"/>
      <c r="K942" s="877"/>
      <c r="L942" s="868"/>
    </row>
    <row r="943" spans="1:12">
      <c r="A943" s="890"/>
      <c r="B943" s="908"/>
      <c r="C943" s="865"/>
      <c r="D943" s="865"/>
      <c r="E943" s="865"/>
      <c r="F943" s="865"/>
      <c r="G943" s="865"/>
      <c r="H943" s="910"/>
      <c r="I943" s="865"/>
      <c r="J943" s="865"/>
      <c r="K943" s="877"/>
      <c r="L943" s="868"/>
    </row>
    <row r="944" spans="1:12">
      <c r="A944" s="890"/>
      <c r="B944" s="876"/>
      <c r="C944" s="865"/>
      <c r="D944" s="865"/>
      <c r="E944" s="865"/>
      <c r="F944" s="865"/>
      <c r="G944" s="865"/>
      <c r="H944" s="910"/>
      <c r="I944" s="865"/>
      <c r="J944" s="865"/>
      <c r="K944" s="877"/>
      <c r="L944" s="868"/>
    </row>
    <row r="945" spans="1:12">
      <c r="A945" s="864"/>
      <c r="B945" s="867"/>
      <c r="C945" s="865"/>
      <c r="D945" s="965" t="s">
        <v>1973</v>
      </c>
      <c r="E945" s="865"/>
      <c r="F945" s="865"/>
      <c r="G945" s="865"/>
      <c r="H945" s="910"/>
      <c r="I945" s="865"/>
      <c r="J945" s="865"/>
      <c r="K945" s="877"/>
      <c r="L945" s="868"/>
    </row>
    <row r="946" spans="1:12">
      <c r="A946" s="890"/>
      <c r="B946" s="876"/>
      <c r="C946" s="865"/>
      <c r="D946" s="965"/>
      <c r="E946" s="865"/>
      <c r="F946" s="865"/>
      <c r="G946" s="865"/>
      <c r="H946" s="910"/>
      <c r="I946" s="865"/>
      <c r="J946" s="865"/>
      <c r="K946" s="877"/>
      <c r="L946" s="868"/>
    </row>
    <row r="947" spans="1:12">
      <c r="A947" s="890"/>
      <c r="B947" s="876"/>
      <c r="C947" s="865"/>
      <c r="D947" s="965" t="s">
        <v>1689</v>
      </c>
      <c r="E947" s="865"/>
      <c r="F947" s="865"/>
      <c r="G947" s="865"/>
      <c r="H947" s="910"/>
      <c r="I947" s="865"/>
      <c r="J947" s="865"/>
      <c r="K947" s="877"/>
      <c r="L947" s="868"/>
    </row>
    <row r="948" spans="1:12">
      <c r="A948" s="890"/>
      <c r="B948" s="876"/>
      <c r="C948" s="865"/>
      <c r="D948" s="922"/>
      <c r="E948" s="865"/>
      <c r="F948" s="865"/>
      <c r="G948" s="865"/>
      <c r="H948" s="910"/>
      <c r="I948" s="865"/>
      <c r="J948" s="865"/>
      <c r="K948" s="877"/>
      <c r="L948" s="868"/>
    </row>
    <row r="949" spans="1:12">
      <c r="A949" s="890"/>
      <c r="B949" s="876"/>
      <c r="C949" s="865"/>
      <c r="D949" s="922">
        <f>H63</f>
        <v>1.1000000000000001</v>
      </c>
      <c r="E949" s="865"/>
      <c r="F949" s="865"/>
      <c r="G949" s="865"/>
      <c r="H949" s="910"/>
      <c r="I949" s="865"/>
      <c r="J949" s="865"/>
      <c r="K949" s="877"/>
      <c r="L949" s="868"/>
    </row>
    <row r="950" spans="1:12">
      <c r="A950" s="890"/>
      <c r="B950" s="876"/>
      <c r="C950" s="865"/>
      <c r="D950" s="922"/>
      <c r="E950" s="865"/>
      <c r="F950" s="865"/>
      <c r="G950" s="865"/>
      <c r="H950" s="910"/>
      <c r="I950" s="865"/>
      <c r="J950" s="865"/>
      <c r="K950" s="877"/>
      <c r="L950" s="868"/>
    </row>
    <row r="951" spans="1:12">
      <c r="A951" s="890"/>
      <c r="B951" s="876"/>
      <c r="C951" s="865"/>
      <c r="D951" s="922">
        <f>H130</f>
        <v>1.2000000000000002</v>
      </c>
      <c r="E951" s="865"/>
      <c r="F951" s="865"/>
      <c r="G951" s="865"/>
      <c r="H951" s="910"/>
      <c r="I951" s="865"/>
      <c r="J951" s="865"/>
      <c r="K951" s="877"/>
      <c r="L951" s="868"/>
    </row>
    <row r="952" spans="1:12">
      <c r="A952" s="890"/>
      <c r="B952" s="876"/>
      <c r="C952" s="865"/>
      <c r="D952" s="922"/>
      <c r="E952" s="865"/>
      <c r="F952" s="865"/>
      <c r="G952" s="865"/>
      <c r="H952" s="910"/>
      <c r="I952" s="865"/>
      <c r="J952" s="865"/>
      <c r="K952" s="877"/>
      <c r="L952" s="868"/>
    </row>
    <row r="953" spans="1:12">
      <c r="A953" s="890"/>
      <c r="B953" s="876"/>
      <c r="C953" s="865"/>
      <c r="D953" s="922">
        <f>H196</f>
        <v>1.3000000000000003</v>
      </c>
      <c r="E953" s="865"/>
      <c r="F953" s="865"/>
      <c r="G953" s="865"/>
      <c r="H953" s="910"/>
      <c r="I953" s="865"/>
      <c r="J953" s="865"/>
      <c r="K953" s="877"/>
      <c r="L953" s="868"/>
    </row>
    <row r="954" spans="1:12">
      <c r="A954" s="890"/>
      <c r="B954" s="876"/>
      <c r="C954" s="865"/>
      <c r="D954" s="922"/>
      <c r="E954" s="865"/>
      <c r="F954" s="865"/>
      <c r="G954" s="865"/>
      <c r="H954" s="910"/>
      <c r="I954" s="865"/>
      <c r="J954" s="865"/>
      <c r="K954" s="877"/>
      <c r="L954" s="868"/>
    </row>
    <row r="955" spans="1:12">
      <c r="A955" s="890"/>
      <c r="B955" s="876"/>
      <c r="C955" s="865"/>
      <c r="D955" s="922">
        <f>H263</f>
        <v>1.4000000000000004</v>
      </c>
      <c r="E955" s="865"/>
      <c r="F955" s="865"/>
      <c r="G955" s="865"/>
      <c r="H955" s="910"/>
      <c r="I955" s="865"/>
      <c r="J955" s="865"/>
      <c r="K955" s="877"/>
      <c r="L955" s="868"/>
    </row>
    <row r="956" spans="1:12">
      <c r="A956" s="890"/>
      <c r="B956" s="876"/>
      <c r="C956" s="865"/>
      <c r="D956" s="922"/>
      <c r="E956" s="865"/>
      <c r="F956" s="865"/>
      <c r="G956" s="865"/>
      <c r="H956" s="910"/>
      <c r="I956" s="865"/>
      <c r="J956" s="865"/>
      <c r="K956" s="877"/>
      <c r="L956" s="868"/>
    </row>
    <row r="957" spans="1:12">
      <c r="A957" s="890"/>
      <c r="B957" s="876"/>
      <c r="C957" s="865"/>
      <c r="D957" s="922">
        <f>H330</f>
        <v>1.5000000000000004</v>
      </c>
      <c r="E957" s="865"/>
      <c r="F957" s="865"/>
      <c r="G957" s="865"/>
      <c r="H957" s="910"/>
      <c r="I957" s="865"/>
      <c r="J957" s="865"/>
      <c r="K957" s="877"/>
      <c r="L957" s="868"/>
    </row>
    <row r="958" spans="1:12">
      <c r="A958" s="890"/>
      <c r="B958" s="876"/>
      <c r="C958" s="865"/>
      <c r="D958" s="922"/>
      <c r="E958" s="865"/>
      <c r="F958" s="865"/>
      <c r="G958" s="865"/>
      <c r="H958" s="910"/>
      <c r="I958" s="865"/>
      <c r="J958" s="865"/>
      <c r="K958" s="877"/>
      <c r="L958" s="868"/>
    </row>
    <row r="959" spans="1:12">
      <c r="A959" s="890"/>
      <c r="B959" s="876"/>
      <c r="C959" s="865"/>
      <c r="D959" s="922">
        <f>H397</f>
        <v>1.6000000000000005</v>
      </c>
      <c r="E959" s="865"/>
      <c r="F959" s="865"/>
      <c r="G959" s="865"/>
      <c r="H959" s="910"/>
      <c r="I959" s="865"/>
      <c r="J959" s="865"/>
      <c r="K959" s="877"/>
      <c r="L959" s="868"/>
    </row>
    <row r="960" spans="1:12">
      <c r="A960" s="890"/>
      <c r="B960" s="876"/>
      <c r="C960" s="865"/>
      <c r="D960" s="922"/>
      <c r="E960" s="865"/>
      <c r="F960" s="865"/>
      <c r="G960" s="865"/>
      <c r="H960" s="910"/>
      <c r="I960" s="865"/>
      <c r="J960" s="865"/>
      <c r="K960" s="877"/>
      <c r="L960" s="868"/>
    </row>
    <row r="961" spans="1:12">
      <c r="A961" s="890"/>
      <c r="B961" s="876"/>
      <c r="C961" s="865"/>
      <c r="D961" s="922">
        <f>H464</f>
        <v>1.7000000000000006</v>
      </c>
      <c r="E961" s="865"/>
      <c r="F961" s="865"/>
      <c r="G961" s="865"/>
      <c r="H961" s="910"/>
      <c r="I961" s="865"/>
      <c r="J961" s="865"/>
      <c r="K961" s="877"/>
      <c r="L961" s="868"/>
    </row>
    <row r="962" spans="1:12">
      <c r="A962" s="890"/>
      <c r="B962" s="876"/>
      <c r="C962" s="865"/>
      <c r="D962" s="922"/>
      <c r="E962" s="865"/>
      <c r="F962" s="865"/>
      <c r="G962" s="865"/>
      <c r="H962" s="910"/>
      <c r="I962" s="865"/>
      <c r="J962" s="865"/>
      <c r="K962" s="877"/>
      <c r="L962" s="868"/>
    </row>
    <row r="963" spans="1:12">
      <c r="A963" s="890"/>
      <c r="B963" s="876"/>
      <c r="C963" s="865"/>
      <c r="D963" s="922">
        <f>H531</f>
        <v>1.8000000000000007</v>
      </c>
      <c r="E963" s="865"/>
      <c r="F963" s="865"/>
      <c r="G963" s="865"/>
      <c r="H963" s="910"/>
      <c r="I963" s="865"/>
      <c r="J963" s="865"/>
      <c r="K963" s="877"/>
      <c r="L963" s="868"/>
    </row>
    <row r="964" spans="1:12">
      <c r="A964" s="890"/>
      <c r="B964" s="876"/>
      <c r="C964" s="865"/>
      <c r="D964" s="922"/>
      <c r="E964" s="865"/>
      <c r="F964" s="865"/>
      <c r="G964" s="865"/>
      <c r="H964" s="910"/>
      <c r="I964" s="865"/>
      <c r="J964" s="865"/>
      <c r="K964" s="877"/>
      <c r="L964" s="868"/>
    </row>
    <row r="965" spans="1:12">
      <c r="A965" s="890"/>
      <c r="B965" s="876"/>
      <c r="C965" s="865"/>
      <c r="D965" s="922">
        <f>H598</f>
        <v>1.9000000000000008</v>
      </c>
      <c r="E965" s="865"/>
      <c r="F965" s="865"/>
      <c r="G965" s="865"/>
      <c r="H965" s="910"/>
      <c r="I965" s="865"/>
      <c r="J965" s="865"/>
      <c r="K965" s="877"/>
      <c r="L965" s="868"/>
    </row>
    <row r="966" spans="1:12">
      <c r="A966" s="890"/>
      <c r="B966" s="876"/>
      <c r="C966" s="865"/>
      <c r="D966" s="922"/>
      <c r="E966" s="865"/>
      <c r="F966" s="865"/>
      <c r="G966" s="865"/>
      <c r="H966" s="910"/>
      <c r="I966" s="865"/>
      <c r="J966" s="865"/>
      <c r="K966" s="877"/>
      <c r="L966" s="868"/>
    </row>
    <row r="967" spans="1:12">
      <c r="A967" s="890"/>
      <c r="B967" s="876"/>
      <c r="C967" s="865"/>
      <c r="D967" s="966">
        <f>H665</f>
        <v>1.1000000000000001</v>
      </c>
      <c r="E967" s="865"/>
      <c r="F967" s="865"/>
      <c r="G967" s="865"/>
      <c r="H967" s="910"/>
      <c r="I967" s="865"/>
      <c r="J967" s="865"/>
      <c r="K967" s="877"/>
      <c r="L967" s="868"/>
    </row>
    <row r="968" spans="1:12">
      <c r="A968" s="890"/>
      <c r="B968" s="876"/>
      <c r="C968" s="865"/>
      <c r="D968" s="922"/>
      <c r="E968" s="865"/>
      <c r="F968" s="865"/>
      <c r="G968" s="865"/>
      <c r="H968" s="910"/>
      <c r="I968" s="865"/>
      <c r="J968" s="865"/>
      <c r="K968" s="877"/>
      <c r="L968" s="868"/>
    </row>
    <row r="969" spans="1:12">
      <c r="A969" s="890"/>
      <c r="B969" s="876"/>
      <c r="C969" s="865"/>
      <c r="D969" s="966">
        <f>H732</f>
        <v>1.1100000000000001</v>
      </c>
      <c r="E969" s="865"/>
      <c r="F969" s="865"/>
      <c r="G969" s="865"/>
      <c r="H969" s="910"/>
      <c r="I969" s="865"/>
      <c r="J969" s="865"/>
      <c r="K969" s="877"/>
      <c r="L969" s="868"/>
    </row>
    <row r="970" spans="1:12">
      <c r="A970" s="890"/>
      <c r="B970" s="876"/>
      <c r="C970" s="865"/>
      <c r="D970" s="922"/>
      <c r="E970" s="865"/>
      <c r="F970" s="865"/>
      <c r="G970" s="865"/>
      <c r="H970" s="910"/>
      <c r="I970" s="865"/>
      <c r="J970" s="865"/>
      <c r="K970" s="877"/>
      <c r="L970" s="868"/>
    </row>
    <row r="971" spans="1:12">
      <c r="A971" s="890"/>
      <c r="B971" s="876"/>
      <c r="C971" s="865"/>
      <c r="D971" s="966">
        <f>H799</f>
        <v>1.1200000000000001</v>
      </c>
      <c r="E971" s="865"/>
      <c r="F971" s="865"/>
      <c r="G971" s="865"/>
      <c r="H971" s="910"/>
      <c r="I971" s="865"/>
      <c r="J971" s="865"/>
      <c r="K971" s="877"/>
      <c r="L971" s="868"/>
    </row>
    <row r="972" spans="1:12">
      <c r="A972" s="890"/>
      <c r="B972" s="876"/>
      <c r="C972" s="865"/>
      <c r="D972" s="922"/>
      <c r="E972" s="865"/>
      <c r="F972" s="865"/>
      <c r="G972" s="865"/>
      <c r="H972" s="910"/>
      <c r="I972" s="865"/>
      <c r="J972" s="865"/>
      <c r="K972" s="877"/>
      <c r="L972" s="868"/>
    </row>
    <row r="973" spans="1:12">
      <c r="A973" s="890"/>
      <c r="B973" s="876"/>
      <c r="C973" s="865"/>
      <c r="D973" s="966">
        <f>H866</f>
        <v>1.1300000000000001</v>
      </c>
      <c r="E973" s="865"/>
      <c r="F973" s="865"/>
      <c r="G973" s="865"/>
      <c r="H973" s="910"/>
      <c r="I973" s="865"/>
      <c r="J973" s="865"/>
      <c r="K973" s="877"/>
      <c r="L973" s="868"/>
    </row>
    <row r="974" spans="1:12">
      <c r="A974" s="890"/>
      <c r="B974" s="876"/>
      <c r="C974" s="865"/>
      <c r="D974" s="922"/>
      <c r="E974" s="865"/>
      <c r="F974" s="865"/>
      <c r="G974" s="865"/>
      <c r="H974" s="910"/>
      <c r="I974" s="865"/>
      <c r="J974" s="865"/>
      <c r="K974" s="877"/>
      <c r="L974" s="868"/>
    </row>
    <row r="975" spans="1:12">
      <c r="A975" s="890"/>
      <c r="B975" s="876"/>
      <c r="C975" s="865"/>
      <c r="D975" s="966">
        <f>H927</f>
        <v>1.1400000000000001</v>
      </c>
      <c r="E975" s="865"/>
      <c r="F975" s="865"/>
      <c r="G975" s="865"/>
      <c r="H975" s="910"/>
      <c r="I975" s="865"/>
      <c r="J975" s="865"/>
      <c r="K975" s="877"/>
      <c r="L975" s="868"/>
    </row>
    <row r="976" spans="1:12">
      <c r="A976" s="890"/>
      <c r="B976" s="876"/>
      <c r="C976" s="865"/>
      <c r="D976" s="865"/>
      <c r="E976" s="865"/>
      <c r="F976" s="865"/>
      <c r="G976" s="865"/>
      <c r="H976" s="910"/>
      <c r="I976" s="865"/>
      <c r="J976" s="865"/>
      <c r="K976" s="877"/>
      <c r="L976" s="868"/>
    </row>
    <row r="977" spans="1:12">
      <c r="A977" s="890"/>
      <c r="B977" s="876"/>
      <c r="C977" s="865"/>
      <c r="D977" s="865"/>
      <c r="E977" s="865"/>
      <c r="F977" s="865"/>
      <c r="G977" s="865"/>
      <c r="H977" s="910"/>
      <c r="I977" s="865"/>
      <c r="J977" s="865"/>
      <c r="K977" s="877"/>
      <c r="L977" s="868"/>
    </row>
    <row r="978" spans="1:12">
      <c r="A978" s="890"/>
      <c r="B978" s="876"/>
      <c r="C978" s="865"/>
      <c r="D978" s="865"/>
      <c r="E978" s="865"/>
      <c r="F978" s="865"/>
      <c r="G978" s="865"/>
      <c r="H978" s="910"/>
      <c r="I978" s="865"/>
      <c r="J978" s="865"/>
      <c r="K978" s="877"/>
      <c r="L978" s="868"/>
    </row>
    <row r="979" spans="1:12">
      <c r="A979" s="890"/>
      <c r="B979" s="876"/>
      <c r="C979" s="865"/>
      <c r="D979" s="865"/>
      <c r="E979" s="865"/>
      <c r="F979" s="865"/>
      <c r="G979" s="865"/>
      <c r="H979" s="910"/>
      <c r="I979" s="865"/>
      <c r="J979" s="865"/>
      <c r="K979" s="877"/>
      <c r="L979" s="868"/>
    </row>
    <row r="980" spans="1:12">
      <c r="A980" s="890"/>
      <c r="B980" s="876"/>
      <c r="C980" s="865"/>
      <c r="D980" s="865"/>
      <c r="E980" s="865"/>
      <c r="F980" s="865"/>
      <c r="G980" s="865"/>
      <c r="H980" s="910"/>
      <c r="I980" s="865"/>
      <c r="J980" s="865"/>
      <c r="K980" s="877"/>
      <c r="L980" s="868"/>
    </row>
    <row r="981" spans="1:12">
      <c r="A981" s="890"/>
      <c r="B981" s="876"/>
      <c r="C981" s="865"/>
      <c r="D981" s="865"/>
      <c r="E981" s="865"/>
      <c r="F981" s="865"/>
      <c r="G981" s="865"/>
      <c r="H981" s="910"/>
      <c r="I981" s="865"/>
      <c r="J981" s="865"/>
      <c r="K981" s="877"/>
      <c r="L981" s="868"/>
    </row>
    <row r="982" spans="1:12">
      <c r="A982" s="890"/>
      <c r="B982" s="876"/>
      <c r="C982" s="865"/>
      <c r="D982" s="865"/>
      <c r="E982" s="865"/>
      <c r="F982" s="865"/>
      <c r="G982" s="865"/>
      <c r="H982" s="910"/>
      <c r="I982" s="865"/>
      <c r="J982" s="865"/>
      <c r="K982" s="877"/>
      <c r="L982" s="868"/>
    </row>
    <row r="983" spans="1:12">
      <c r="A983" s="890"/>
      <c r="B983" s="876"/>
      <c r="C983" s="865"/>
      <c r="D983" s="865"/>
      <c r="E983" s="865"/>
      <c r="F983" s="865"/>
      <c r="G983" s="865"/>
      <c r="H983" s="910"/>
      <c r="I983" s="865"/>
      <c r="J983" s="865"/>
      <c r="K983" s="877"/>
      <c r="L983" s="868"/>
    </row>
    <row r="984" spans="1:12">
      <c r="A984" s="890"/>
      <c r="B984" s="876"/>
      <c r="C984" s="865"/>
      <c r="D984" s="865"/>
      <c r="E984" s="865"/>
      <c r="F984" s="865"/>
      <c r="G984" s="865"/>
      <c r="H984" s="910"/>
      <c r="I984" s="865"/>
      <c r="J984" s="865"/>
      <c r="K984" s="877"/>
      <c r="L984" s="868"/>
    </row>
    <row r="985" spans="1:12">
      <c r="A985" s="890"/>
      <c r="B985" s="876"/>
      <c r="C985" s="865"/>
      <c r="D985" s="865"/>
      <c r="E985" s="865"/>
      <c r="F985" s="865"/>
      <c r="G985" s="865"/>
      <c r="H985" s="910"/>
      <c r="I985" s="865"/>
      <c r="J985" s="865"/>
      <c r="K985" s="877"/>
      <c r="L985" s="868"/>
    </row>
    <row r="986" spans="1:12">
      <c r="A986" s="890"/>
      <c r="B986" s="876"/>
      <c r="C986" s="865"/>
      <c r="D986" s="865"/>
      <c r="E986" s="865"/>
      <c r="F986" s="865"/>
      <c r="G986" s="865"/>
      <c r="H986" s="910"/>
      <c r="I986" s="865"/>
      <c r="J986" s="865"/>
      <c r="K986" s="877"/>
      <c r="L986" s="868"/>
    </row>
    <row r="987" spans="1:12">
      <c r="A987" s="890"/>
      <c r="B987" s="876"/>
      <c r="C987" s="865"/>
      <c r="D987" s="865"/>
      <c r="E987" s="865"/>
      <c r="F987" s="865"/>
      <c r="G987" s="865"/>
      <c r="H987" s="910"/>
      <c r="I987" s="865"/>
      <c r="J987" s="865"/>
      <c r="K987" s="877"/>
      <c r="L987" s="868"/>
    </row>
    <row r="988" spans="1:12">
      <c r="A988" s="890"/>
      <c r="B988" s="876"/>
      <c r="C988" s="865"/>
      <c r="D988" s="865"/>
      <c r="E988" s="865"/>
      <c r="F988" s="865"/>
      <c r="G988" s="865"/>
      <c r="H988" s="910"/>
      <c r="I988" s="865"/>
      <c r="J988" s="865"/>
      <c r="K988" s="877"/>
      <c r="L988" s="868"/>
    </row>
    <row r="989" spans="1:12">
      <c r="A989" s="890"/>
      <c r="B989" s="876"/>
      <c r="C989" s="865"/>
      <c r="D989" s="865"/>
      <c r="E989" s="865"/>
      <c r="F989" s="865"/>
      <c r="G989" s="865"/>
      <c r="H989" s="910"/>
      <c r="I989" s="865"/>
      <c r="J989" s="865"/>
      <c r="K989" s="877"/>
      <c r="L989" s="868"/>
    </row>
    <row r="990" spans="1:12">
      <c r="A990" s="890"/>
      <c r="B990" s="871"/>
      <c r="C990" s="870"/>
      <c r="D990" s="870"/>
      <c r="E990" s="870"/>
      <c r="F990" s="870"/>
      <c r="G990" s="870"/>
      <c r="H990" s="914"/>
      <c r="I990" s="870"/>
      <c r="J990" s="870"/>
      <c r="K990" s="891"/>
      <c r="L990" s="872"/>
    </row>
    <row r="991" spans="1:12">
      <c r="A991" s="892"/>
      <c r="B991" s="893"/>
      <c r="C991" s="893"/>
      <c r="D991" s="893"/>
      <c r="E991" s="893"/>
      <c r="F991" s="893"/>
      <c r="G991" s="894"/>
      <c r="H991" s="893"/>
      <c r="I991" s="894"/>
      <c r="J991" s="893"/>
      <c r="K991" s="893"/>
      <c r="L991" s="895"/>
    </row>
    <row r="992" spans="1:12">
      <c r="A992" s="896"/>
      <c r="B992" s="870"/>
      <c r="C992" s="870"/>
      <c r="D992" s="870"/>
      <c r="E992" s="870"/>
      <c r="F992" s="870"/>
      <c r="G992" s="897" t="s">
        <v>365</v>
      </c>
      <c r="H992" s="870"/>
      <c r="I992" s="897"/>
      <c r="J992" s="870"/>
      <c r="K992" s="898" t="s">
        <v>1974</v>
      </c>
      <c r="L992" s="899"/>
    </row>
    <row r="993" spans="1:12">
      <c r="A993" s="890"/>
      <c r="B993" s="865"/>
      <c r="C993" s="865"/>
      <c r="D993" s="865"/>
      <c r="E993" s="865"/>
      <c r="F993" s="865"/>
      <c r="G993" s="865"/>
      <c r="H993" s="865"/>
      <c r="I993" s="865"/>
      <c r="J993" s="865"/>
      <c r="K993" s="865"/>
      <c r="L993" s="868"/>
    </row>
    <row r="994" spans="1:12" ht="14.7" thickBot="1">
      <c r="A994" s="900"/>
      <c r="B994" s="901" t="s">
        <v>1975</v>
      </c>
      <c r="C994" s="902"/>
      <c r="D994" s="902"/>
      <c r="E994" s="902"/>
      <c r="F994" s="903"/>
      <c r="G994" s="902"/>
      <c r="H994" s="919">
        <f>H927+0.01</f>
        <v>1.1500000000000001</v>
      </c>
      <c r="I994" s="902"/>
      <c r="J994" s="902"/>
      <c r="K994" s="902"/>
      <c r="L994" s="905"/>
    </row>
  </sheetData>
  <mergeCells count="80">
    <mergeCell ref="B15:H15"/>
    <mergeCell ref="B17:H17"/>
    <mergeCell ref="B19:H19"/>
    <mergeCell ref="B21:H21"/>
    <mergeCell ref="B23:H23"/>
    <mergeCell ref="B141:H141"/>
    <mergeCell ref="B5:E5"/>
    <mergeCell ref="B7:H7"/>
    <mergeCell ref="B9:F9"/>
    <mergeCell ref="B11:F11"/>
    <mergeCell ref="B13:H13"/>
    <mergeCell ref="B168:H168"/>
    <mergeCell ref="B153:H153"/>
    <mergeCell ref="B155:H155"/>
    <mergeCell ref="B158:H158"/>
    <mergeCell ref="B147:H147"/>
    <mergeCell ref="B148:H148"/>
    <mergeCell ref="B149:H149"/>
    <mergeCell ref="B150:H150"/>
    <mergeCell ref="B151:H151"/>
    <mergeCell ref="B171:H171"/>
    <mergeCell ref="B172:H172"/>
    <mergeCell ref="B173:H173"/>
    <mergeCell ref="B174:H174"/>
    <mergeCell ref="B162:H162"/>
    <mergeCell ref="B163:H163"/>
    <mergeCell ref="B164:H164"/>
    <mergeCell ref="B165:H165"/>
    <mergeCell ref="B167:H167"/>
    <mergeCell ref="B166:H166"/>
    <mergeCell ref="B201:H201"/>
    <mergeCell ref="B203:H203"/>
    <mergeCell ref="B204:H204"/>
    <mergeCell ref="B205:H205"/>
    <mergeCell ref="B206:H206"/>
    <mergeCell ref="B353:H353"/>
    <mergeCell ref="B354:H354"/>
    <mergeCell ref="B355:H355"/>
    <mergeCell ref="B543:H543"/>
    <mergeCell ref="B544:H544"/>
    <mergeCell ref="B545:H545"/>
    <mergeCell ref="B546:H546"/>
    <mergeCell ref="B547:H547"/>
    <mergeCell ref="B548:H548"/>
    <mergeCell ref="B549:H549"/>
    <mergeCell ref="B550:H550"/>
    <mergeCell ref="B701:G701"/>
    <mergeCell ref="B750:H750"/>
    <mergeCell ref="B751:H751"/>
    <mergeCell ref="B819:H819"/>
    <mergeCell ref="B820:H820"/>
    <mergeCell ref="B821:H821"/>
    <mergeCell ref="B822:H822"/>
    <mergeCell ref="B883:G883"/>
    <mergeCell ref="B889:H889"/>
    <mergeCell ref="B891:H891"/>
    <mergeCell ref="B893:H893"/>
    <mergeCell ref="B895:H895"/>
    <mergeCell ref="B897:H897"/>
    <mergeCell ref="B899:H899"/>
    <mergeCell ref="B901:H901"/>
    <mergeCell ref="B903:H903"/>
    <mergeCell ref="B905:H905"/>
    <mergeCell ref="B906:H906"/>
    <mergeCell ref="B144:H144"/>
    <mergeCell ref="B146:H146"/>
    <mergeCell ref="B152:H152"/>
    <mergeCell ref="B154:H154"/>
    <mergeCell ref="B160:H160"/>
    <mergeCell ref="B184:H184"/>
    <mergeCell ref="B169:H169"/>
    <mergeCell ref="B175:H175"/>
    <mergeCell ref="B177:H177"/>
    <mergeCell ref="B179:H179"/>
    <mergeCell ref="B181:H181"/>
    <mergeCell ref="B183:H183"/>
    <mergeCell ref="B178:H178"/>
    <mergeCell ref="B180:H180"/>
    <mergeCell ref="B182:H182"/>
    <mergeCell ref="B170:H170"/>
  </mergeCells>
  <pageMargins left="0.51181102362204722" right="0.70866141732283472" top="0.74803149606299213" bottom="0.74803149606299213" header="0.31496062992125984" footer="0.31496062992125984"/>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9:I23"/>
  <sheetViews>
    <sheetView view="pageBreakPreview" zoomScale="60" zoomScaleNormal="100" workbookViewId="0">
      <selection activeCell="H16" sqref="H16"/>
    </sheetView>
  </sheetViews>
  <sheetFormatPr defaultRowHeight="14.4"/>
  <sheetData>
    <row r="19" spans="1:9" ht="15" customHeight="1">
      <c r="A19" s="969" t="s">
        <v>2337</v>
      </c>
      <c r="B19" s="969"/>
      <c r="C19" s="969"/>
      <c r="D19" s="969"/>
      <c r="E19" s="969"/>
      <c r="F19" s="969"/>
      <c r="G19" s="969"/>
      <c r="H19" s="969"/>
      <c r="I19" s="969"/>
    </row>
    <row r="20" spans="1:9" ht="20.100000000000001">
      <c r="C20" s="859"/>
    </row>
    <row r="21" spans="1:9" ht="15" customHeight="1">
      <c r="A21" s="969" t="s">
        <v>2338</v>
      </c>
      <c r="B21" s="969"/>
      <c r="C21" s="969"/>
      <c r="D21" s="969"/>
      <c r="E21" s="969"/>
      <c r="F21" s="969"/>
      <c r="G21" s="969"/>
      <c r="H21" s="969"/>
      <c r="I21" s="969"/>
    </row>
    <row r="22" spans="1:9" ht="20.100000000000001">
      <c r="C22" s="859"/>
    </row>
    <row r="23" spans="1:9" ht="15" customHeight="1">
      <c r="A23" s="972" t="s">
        <v>2339</v>
      </c>
      <c r="B23" s="972"/>
      <c r="C23" s="972"/>
      <c r="D23" s="972"/>
      <c r="E23" s="972"/>
      <c r="F23" s="972"/>
      <c r="G23" s="972"/>
      <c r="H23" s="972"/>
      <c r="I23" s="972"/>
    </row>
  </sheetData>
  <mergeCells count="3">
    <mergeCell ref="A19:I19"/>
    <mergeCell ref="A21:I21"/>
    <mergeCell ref="A23:I2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312"/>
  <sheetViews>
    <sheetView view="pageBreakPreview" topLeftCell="A2276" zoomScale="78" zoomScaleNormal="100" zoomScaleSheetLayoutView="78" workbookViewId="0">
      <selection activeCell="B2302" sqref="B2302"/>
    </sheetView>
  </sheetViews>
  <sheetFormatPr defaultColWidth="9.15625" defaultRowHeight="15"/>
  <cols>
    <col min="1" max="1" width="6.41796875" style="1" customWidth="1"/>
    <col min="2" max="2" width="71.83984375" style="1" customWidth="1"/>
    <col min="3" max="3" width="10.68359375" style="31" customWidth="1"/>
    <col min="4" max="4" width="7.68359375" style="32" customWidth="1"/>
    <col min="5" max="5" width="18.15625" style="8" customWidth="1"/>
    <col min="6" max="6" width="21.578125" style="8" customWidth="1"/>
    <col min="7" max="7" width="1.41796875" style="1" customWidth="1"/>
    <col min="8" max="16384" width="9.15625" style="1"/>
  </cols>
  <sheetData>
    <row r="1" spans="1:6">
      <c r="A1" s="204"/>
      <c r="B1" s="205"/>
      <c r="C1" s="205"/>
      <c r="D1" s="206"/>
      <c r="E1" s="205"/>
      <c r="F1" s="225"/>
    </row>
    <row r="2" spans="1:6">
      <c r="A2" s="207"/>
      <c r="B2" s="208" t="s">
        <v>366</v>
      </c>
      <c r="C2" s="209"/>
      <c r="D2" s="210"/>
      <c r="E2" s="209"/>
      <c r="F2" s="226"/>
    </row>
    <row r="3" spans="1:6">
      <c r="A3" s="211"/>
      <c r="B3" s="212"/>
      <c r="C3" s="212"/>
      <c r="D3" s="213"/>
      <c r="E3" s="212"/>
      <c r="F3" s="227"/>
    </row>
    <row r="4" spans="1:6">
      <c r="A4" s="207"/>
      <c r="B4" s="77"/>
      <c r="C4" s="209"/>
      <c r="D4" s="210"/>
      <c r="E4" s="209"/>
      <c r="F4" s="228"/>
    </row>
    <row r="5" spans="1:6">
      <c r="A5" s="207"/>
      <c r="B5" s="171" t="s">
        <v>367</v>
      </c>
      <c r="C5" s="209"/>
      <c r="D5" s="210"/>
      <c r="E5" s="209"/>
      <c r="F5" s="229"/>
    </row>
    <row r="6" spans="1:6">
      <c r="A6" s="207"/>
      <c r="B6" s="77"/>
      <c r="C6" s="209"/>
      <c r="D6" s="210"/>
      <c r="E6" s="209"/>
      <c r="F6" s="229"/>
    </row>
    <row r="7" spans="1:6">
      <c r="A7" s="207"/>
      <c r="B7" s="171" t="s">
        <v>368</v>
      </c>
      <c r="C7" s="209"/>
      <c r="D7" s="210"/>
      <c r="E7" s="209"/>
      <c r="F7" s="229"/>
    </row>
    <row r="8" spans="1:6">
      <c r="A8" s="207"/>
      <c r="B8" s="77"/>
      <c r="C8" s="209"/>
      <c r="D8" s="210"/>
      <c r="E8" s="209"/>
      <c r="F8" s="229"/>
    </row>
    <row r="9" spans="1:6">
      <c r="A9" s="214" t="s">
        <v>2</v>
      </c>
      <c r="B9" s="77" t="s">
        <v>369</v>
      </c>
      <c r="C9" s="209"/>
      <c r="D9" s="210"/>
      <c r="E9" s="209"/>
      <c r="F9" s="229"/>
    </row>
    <row r="10" spans="1:6">
      <c r="A10" s="207"/>
      <c r="B10" s="77" t="s">
        <v>370</v>
      </c>
      <c r="C10" s="209"/>
      <c r="D10" s="210"/>
      <c r="E10" s="209"/>
      <c r="F10" s="229"/>
    </row>
    <row r="11" spans="1:6">
      <c r="A11" s="207"/>
      <c r="B11" s="77" t="s">
        <v>371</v>
      </c>
      <c r="C11" s="209"/>
      <c r="D11" s="210"/>
      <c r="E11" s="209"/>
      <c r="F11" s="229"/>
    </row>
    <row r="12" spans="1:6">
      <c r="A12" s="207"/>
      <c r="B12" s="77" t="s">
        <v>372</v>
      </c>
      <c r="C12" s="209"/>
      <c r="D12" s="210"/>
      <c r="E12" s="209"/>
      <c r="F12" s="229"/>
    </row>
    <row r="13" spans="1:6">
      <c r="A13" s="207"/>
      <c r="B13" s="77" t="s">
        <v>373</v>
      </c>
      <c r="C13" s="209"/>
      <c r="D13" s="210" t="s">
        <v>374</v>
      </c>
      <c r="E13" s="209"/>
      <c r="F13" s="229"/>
    </row>
    <row r="14" spans="1:6">
      <c r="A14" s="207"/>
      <c r="B14" s="77"/>
      <c r="C14" s="209"/>
      <c r="D14" s="210"/>
      <c r="E14" s="209"/>
      <c r="F14" s="229"/>
    </row>
    <row r="15" spans="1:6">
      <c r="A15" s="207"/>
      <c r="B15" s="171" t="s">
        <v>375</v>
      </c>
      <c r="C15" s="209"/>
      <c r="D15" s="210"/>
      <c r="E15" s="209"/>
      <c r="F15" s="229"/>
    </row>
    <row r="16" spans="1:6">
      <c r="A16" s="207"/>
      <c r="B16" s="77"/>
      <c r="C16" s="209"/>
      <c r="D16" s="210"/>
      <c r="E16" s="209"/>
      <c r="F16" s="229"/>
    </row>
    <row r="17" spans="1:6">
      <c r="A17" s="214" t="s">
        <v>6</v>
      </c>
      <c r="B17" s="77" t="s">
        <v>376</v>
      </c>
      <c r="C17" s="209"/>
      <c r="D17" s="210"/>
      <c r="E17" s="209"/>
      <c r="F17" s="229"/>
    </row>
    <row r="18" spans="1:6">
      <c r="A18" s="207"/>
      <c r="B18" s="77" t="s">
        <v>377</v>
      </c>
      <c r="C18" s="209"/>
      <c r="D18" s="210"/>
      <c r="E18" s="209"/>
      <c r="F18" s="229"/>
    </row>
    <row r="19" spans="1:6">
      <c r="A19" s="207"/>
      <c r="B19" s="77" t="s">
        <v>378</v>
      </c>
      <c r="C19" s="209"/>
      <c r="D19" s="210"/>
      <c r="E19" s="209"/>
      <c r="F19" s="229"/>
    </row>
    <row r="20" spans="1:6">
      <c r="A20" s="207"/>
      <c r="B20" s="77" t="s">
        <v>373</v>
      </c>
      <c r="C20" s="209"/>
      <c r="D20" s="210" t="s">
        <v>374</v>
      </c>
      <c r="E20" s="209"/>
      <c r="F20" s="229"/>
    </row>
    <row r="21" spans="1:6">
      <c r="A21" s="207"/>
      <c r="B21" s="77"/>
      <c r="C21" s="209"/>
      <c r="D21" s="210"/>
      <c r="E21" s="209"/>
      <c r="F21" s="229"/>
    </row>
    <row r="22" spans="1:6">
      <c r="A22" s="207"/>
      <c r="B22" s="171" t="s">
        <v>379</v>
      </c>
      <c r="C22" s="209"/>
      <c r="D22" s="210"/>
      <c r="E22" s="209"/>
      <c r="F22" s="229"/>
    </row>
    <row r="23" spans="1:6">
      <c r="A23" s="207"/>
      <c r="B23" s="77"/>
      <c r="C23" s="209"/>
      <c r="D23" s="210"/>
      <c r="E23" s="209"/>
      <c r="F23" s="229"/>
    </row>
    <row r="24" spans="1:6">
      <c r="A24" s="214" t="s">
        <v>7</v>
      </c>
      <c r="B24" s="77" t="s">
        <v>380</v>
      </c>
      <c r="C24" s="209"/>
      <c r="D24" s="210"/>
      <c r="E24" s="209"/>
      <c r="F24" s="229"/>
    </row>
    <row r="25" spans="1:6">
      <c r="A25" s="207"/>
      <c r="B25" s="77" t="s">
        <v>381</v>
      </c>
      <c r="C25" s="209"/>
      <c r="D25" s="210" t="s">
        <v>374</v>
      </c>
      <c r="E25" s="209"/>
      <c r="F25" s="229"/>
    </row>
    <row r="26" spans="1:6">
      <c r="A26" s="207"/>
      <c r="B26" s="77"/>
      <c r="C26" s="209"/>
      <c r="D26" s="210"/>
      <c r="E26" s="209"/>
      <c r="F26" s="229"/>
    </row>
    <row r="27" spans="1:6">
      <c r="A27" s="207"/>
      <c r="B27" s="171" t="s">
        <v>382</v>
      </c>
      <c r="C27" s="209"/>
      <c r="D27" s="210"/>
      <c r="E27" s="209"/>
      <c r="F27" s="229"/>
    </row>
    <row r="28" spans="1:6">
      <c r="A28" s="207"/>
      <c r="B28" s="77"/>
      <c r="C28" s="209"/>
      <c r="D28" s="210"/>
      <c r="E28" s="209"/>
      <c r="F28" s="229"/>
    </row>
    <row r="29" spans="1:6">
      <c r="A29" s="214" t="s">
        <v>8</v>
      </c>
      <c r="B29" s="77" t="s">
        <v>383</v>
      </c>
      <c r="C29" s="209"/>
      <c r="D29" s="210"/>
      <c r="E29" s="209"/>
      <c r="F29" s="229"/>
    </row>
    <row r="30" spans="1:6">
      <c r="A30" s="207"/>
      <c r="B30" s="77" t="s">
        <v>384</v>
      </c>
      <c r="C30" s="209"/>
      <c r="D30" s="210"/>
      <c r="E30" s="209"/>
      <c r="F30" s="229"/>
    </row>
    <row r="31" spans="1:6">
      <c r="A31" s="214"/>
      <c r="B31" s="77" t="s">
        <v>385</v>
      </c>
      <c r="C31" s="209"/>
      <c r="D31" s="210" t="s">
        <v>374</v>
      </c>
      <c r="E31" s="209"/>
      <c r="F31" s="229"/>
    </row>
    <row r="32" spans="1:6">
      <c r="A32" s="214"/>
      <c r="B32" s="77"/>
      <c r="C32" s="209"/>
      <c r="D32" s="210"/>
      <c r="E32" s="209"/>
      <c r="F32" s="229"/>
    </row>
    <row r="33" spans="1:6">
      <c r="A33" s="214"/>
      <c r="B33" s="171" t="s">
        <v>386</v>
      </c>
      <c r="C33" s="209"/>
      <c r="D33" s="210"/>
      <c r="E33" s="209"/>
      <c r="F33" s="229"/>
    </row>
    <row r="34" spans="1:6">
      <c r="A34" s="214"/>
      <c r="B34" s="77"/>
      <c r="C34" s="209"/>
      <c r="D34" s="210"/>
      <c r="E34" s="209"/>
      <c r="F34" s="229"/>
    </row>
    <row r="35" spans="1:6">
      <c r="A35" s="214"/>
      <c r="B35" s="171" t="s">
        <v>387</v>
      </c>
      <c r="C35" s="209"/>
      <c r="D35" s="210"/>
      <c r="E35" s="209"/>
      <c r="F35" s="229"/>
    </row>
    <row r="36" spans="1:6">
      <c r="A36" s="214"/>
      <c r="B36" s="171" t="s">
        <v>388</v>
      </c>
      <c r="C36" s="209"/>
      <c r="D36" s="210"/>
      <c r="E36" s="209"/>
      <c r="F36" s="229"/>
    </row>
    <row r="37" spans="1:6">
      <c r="A37" s="214"/>
      <c r="B37" s="171" t="s">
        <v>389</v>
      </c>
      <c r="C37" s="209"/>
      <c r="D37" s="210"/>
      <c r="E37" s="209"/>
      <c r="F37" s="229"/>
    </row>
    <row r="38" spans="1:6">
      <c r="A38" s="214"/>
      <c r="B38" s="77"/>
      <c r="C38" s="209"/>
      <c r="D38" s="210"/>
      <c r="E38" s="209"/>
      <c r="F38" s="229"/>
    </row>
    <row r="39" spans="1:6">
      <c r="A39" s="214" t="s">
        <v>10</v>
      </c>
      <c r="B39" s="77" t="s">
        <v>952</v>
      </c>
      <c r="C39" s="209"/>
      <c r="D39" s="210" t="s">
        <v>374</v>
      </c>
      <c r="E39" s="209"/>
      <c r="F39" s="229"/>
    </row>
    <row r="40" spans="1:6">
      <c r="A40" s="214"/>
      <c r="B40" s="77"/>
      <c r="C40" s="209"/>
      <c r="D40" s="210"/>
      <c r="E40" s="209"/>
      <c r="F40" s="229"/>
    </row>
    <row r="41" spans="1:6">
      <c r="A41" s="214" t="s">
        <v>14</v>
      </c>
      <c r="B41" s="77" t="s">
        <v>953</v>
      </c>
      <c r="C41" s="209"/>
      <c r="D41" s="210" t="s">
        <v>374</v>
      </c>
      <c r="E41" s="209"/>
      <c r="F41" s="229"/>
    </row>
    <row r="42" spans="1:6">
      <c r="A42" s="214"/>
      <c r="B42" s="77"/>
      <c r="C42" s="209"/>
      <c r="D42" s="210"/>
      <c r="E42" s="209"/>
      <c r="F42" s="229"/>
    </row>
    <row r="43" spans="1:6">
      <c r="A43" s="214" t="s">
        <v>16</v>
      </c>
      <c r="B43" s="77" t="s">
        <v>954</v>
      </c>
      <c r="C43" s="209"/>
      <c r="D43" s="210" t="s">
        <v>374</v>
      </c>
      <c r="E43" s="209"/>
      <c r="F43" s="229"/>
    </row>
    <row r="44" spans="1:6">
      <c r="A44" s="214"/>
      <c r="B44" s="77"/>
      <c r="C44" s="209"/>
      <c r="D44" s="210"/>
      <c r="E44" s="209"/>
      <c r="F44" s="229"/>
    </row>
    <row r="45" spans="1:6">
      <c r="A45" s="214" t="s">
        <v>24</v>
      </c>
      <c r="B45" s="77" t="s">
        <v>955</v>
      </c>
      <c r="C45" s="209"/>
      <c r="D45" s="210" t="s">
        <v>374</v>
      </c>
      <c r="E45" s="209"/>
      <c r="F45" s="229"/>
    </row>
    <row r="46" spans="1:6">
      <c r="A46" s="214"/>
      <c r="B46" s="77"/>
      <c r="C46" s="209"/>
      <c r="D46" s="210"/>
      <c r="E46" s="209"/>
      <c r="F46" s="229"/>
    </row>
    <row r="47" spans="1:6">
      <c r="A47" s="214" t="s">
        <v>31</v>
      </c>
      <c r="B47" s="77" t="s">
        <v>956</v>
      </c>
      <c r="C47" s="209"/>
      <c r="D47" s="210" t="s">
        <v>374</v>
      </c>
      <c r="E47" s="209"/>
      <c r="F47" s="229"/>
    </row>
    <row r="48" spans="1:6">
      <c r="A48" s="214"/>
      <c r="B48" s="77"/>
      <c r="C48" s="209"/>
      <c r="D48" s="210"/>
      <c r="E48" s="209"/>
      <c r="F48" s="229"/>
    </row>
    <row r="49" spans="1:6">
      <c r="A49" s="214" t="s">
        <v>34</v>
      </c>
      <c r="B49" s="77" t="s">
        <v>957</v>
      </c>
      <c r="C49" s="209"/>
      <c r="D49" s="210" t="s">
        <v>374</v>
      </c>
      <c r="E49" s="209"/>
      <c r="F49" s="229"/>
    </row>
    <row r="50" spans="1:6">
      <c r="A50" s="214"/>
      <c r="B50" s="77"/>
      <c r="C50" s="209"/>
      <c r="D50" s="210"/>
      <c r="E50" s="209"/>
      <c r="F50" s="229"/>
    </row>
    <row r="51" spans="1:6">
      <c r="A51" s="214" t="s">
        <v>35</v>
      </c>
      <c r="B51" s="77" t="s">
        <v>958</v>
      </c>
      <c r="C51" s="209"/>
      <c r="D51" s="210" t="s">
        <v>374</v>
      </c>
      <c r="E51" s="209"/>
      <c r="F51" s="229"/>
    </row>
    <row r="52" spans="1:6">
      <c r="A52" s="214"/>
      <c r="B52" s="77"/>
      <c r="C52" s="209"/>
      <c r="D52" s="210"/>
      <c r="E52" s="209"/>
      <c r="F52" s="229"/>
    </row>
    <row r="53" spans="1:6">
      <c r="A53" s="214" t="s">
        <v>37</v>
      </c>
      <c r="B53" s="77" t="s">
        <v>959</v>
      </c>
      <c r="C53" s="209"/>
      <c r="D53" s="210" t="s">
        <v>374</v>
      </c>
      <c r="E53" s="209"/>
      <c r="F53" s="229"/>
    </row>
    <row r="54" spans="1:6">
      <c r="A54" s="214"/>
      <c r="B54" s="77"/>
      <c r="C54" s="209"/>
      <c r="D54" s="210"/>
      <c r="E54" s="209"/>
      <c r="F54" s="229"/>
    </row>
    <row r="55" spans="1:6">
      <c r="A55" s="214" t="s">
        <v>38</v>
      </c>
      <c r="B55" s="77" t="s">
        <v>960</v>
      </c>
      <c r="C55" s="209"/>
      <c r="D55" s="210" t="s">
        <v>374</v>
      </c>
      <c r="E55" s="209"/>
      <c r="F55" s="229"/>
    </row>
    <row r="56" spans="1:6">
      <c r="A56" s="214"/>
      <c r="B56" s="77"/>
      <c r="C56" s="209"/>
      <c r="D56" s="210"/>
      <c r="E56" s="209"/>
      <c r="F56" s="229"/>
    </row>
    <row r="57" spans="1:6">
      <c r="A57" s="214" t="s">
        <v>39</v>
      </c>
      <c r="B57" s="77" t="s">
        <v>961</v>
      </c>
      <c r="C57" s="209"/>
      <c r="D57" s="210" t="s">
        <v>374</v>
      </c>
      <c r="E57" s="209"/>
      <c r="F57" s="229"/>
    </row>
    <row r="58" spans="1:6">
      <c r="A58" s="214"/>
      <c r="B58" s="77"/>
      <c r="C58" s="209"/>
      <c r="D58" s="210"/>
      <c r="E58" s="209"/>
      <c r="F58" s="229"/>
    </row>
    <row r="59" spans="1:6">
      <c r="A59" s="214" t="s">
        <v>96</v>
      </c>
      <c r="B59" s="77" t="s">
        <v>962</v>
      </c>
      <c r="C59" s="209"/>
      <c r="D59" s="210" t="s">
        <v>374</v>
      </c>
      <c r="E59" s="209"/>
      <c r="F59" s="229"/>
    </row>
    <row r="60" spans="1:6">
      <c r="A60" s="214"/>
      <c r="B60" s="77"/>
      <c r="C60" s="209"/>
      <c r="D60" s="210"/>
      <c r="E60" s="209"/>
      <c r="F60" s="229"/>
    </row>
    <row r="61" spans="1:6">
      <c r="A61" s="214" t="s">
        <v>109</v>
      </c>
      <c r="B61" s="77" t="s">
        <v>963</v>
      </c>
      <c r="C61" s="209"/>
      <c r="D61" s="210" t="s">
        <v>374</v>
      </c>
      <c r="E61" s="209"/>
      <c r="F61" s="229"/>
    </row>
    <row r="62" spans="1:6">
      <c r="A62" s="214"/>
      <c r="B62" s="77"/>
      <c r="C62" s="209"/>
      <c r="D62" s="210"/>
      <c r="E62" s="209"/>
      <c r="F62" s="229"/>
    </row>
    <row r="63" spans="1:6">
      <c r="A63" s="214" t="s">
        <v>110</v>
      </c>
      <c r="B63" s="77" t="s">
        <v>964</v>
      </c>
      <c r="C63" s="209"/>
      <c r="D63" s="210" t="s">
        <v>374</v>
      </c>
      <c r="E63" s="209"/>
      <c r="F63" s="229"/>
    </row>
    <row r="64" spans="1:6">
      <c r="A64" s="214"/>
      <c r="B64" s="77"/>
      <c r="C64" s="209"/>
      <c r="D64" s="210"/>
      <c r="E64" s="209"/>
      <c r="F64" s="229"/>
    </row>
    <row r="65" spans="1:6">
      <c r="A65" s="214" t="s">
        <v>111</v>
      </c>
      <c r="B65" s="77" t="s">
        <v>965</v>
      </c>
      <c r="C65" s="209"/>
      <c r="D65" s="210" t="s">
        <v>374</v>
      </c>
      <c r="E65" s="209"/>
      <c r="F65" s="229"/>
    </row>
    <row r="66" spans="1:6">
      <c r="A66" s="214"/>
      <c r="B66" s="77"/>
      <c r="C66" s="209"/>
      <c r="D66" s="210"/>
      <c r="E66" s="209"/>
      <c r="F66" s="229"/>
    </row>
    <row r="67" spans="1:6">
      <c r="A67" s="214" t="s">
        <v>155</v>
      </c>
      <c r="B67" s="77" t="s">
        <v>966</v>
      </c>
      <c r="C67" s="209"/>
      <c r="D67" s="210" t="s">
        <v>374</v>
      </c>
      <c r="E67" s="209"/>
      <c r="F67" s="229"/>
    </row>
    <row r="68" spans="1:6">
      <c r="A68" s="214"/>
      <c r="B68" s="77"/>
      <c r="C68" s="209"/>
      <c r="D68" s="210"/>
      <c r="E68" s="209"/>
      <c r="F68" s="229"/>
    </row>
    <row r="69" spans="1:6">
      <c r="A69" s="214" t="s">
        <v>297</v>
      </c>
      <c r="B69" s="77" t="s">
        <v>967</v>
      </c>
      <c r="C69" s="209"/>
      <c r="D69" s="210" t="s">
        <v>374</v>
      </c>
      <c r="E69" s="209"/>
      <c r="F69" s="229"/>
    </row>
    <row r="70" spans="1:6">
      <c r="A70" s="214"/>
      <c r="B70" s="77"/>
      <c r="C70" s="209"/>
      <c r="D70" s="210"/>
      <c r="E70" s="209"/>
      <c r="F70" s="229"/>
    </row>
    <row r="71" spans="1:6">
      <c r="A71" s="214"/>
      <c r="B71" s="77"/>
      <c r="C71" s="209"/>
      <c r="D71" s="210"/>
      <c r="E71" s="209"/>
      <c r="F71" s="229"/>
    </row>
    <row r="72" spans="1:6">
      <c r="A72" s="214"/>
      <c r="B72" s="77"/>
      <c r="C72" s="209"/>
      <c r="D72" s="210"/>
      <c r="E72" s="209"/>
      <c r="F72" s="229"/>
    </row>
    <row r="73" spans="1:6">
      <c r="A73" s="215"/>
      <c r="B73" s="216"/>
      <c r="C73" s="216"/>
      <c r="D73" s="216"/>
      <c r="E73" s="216"/>
      <c r="F73" s="228"/>
    </row>
    <row r="74" spans="1:6">
      <c r="A74" s="211"/>
      <c r="B74" s="217" t="s">
        <v>17</v>
      </c>
      <c r="C74" s="212"/>
      <c r="D74" s="212"/>
      <c r="E74" s="212"/>
      <c r="F74" s="230"/>
    </row>
    <row r="75" spans="1:6">
      <c r="A75" s="207"/>
      <c r="B75" s="209"/>
      <c r="C75" s="209"/>
      <c r="D75" s="209"/>
      <c r="E75" s="209"/>
      <c r="F75" s="226"/>
    </row>
    <row r="76" spans="1:6" ht="15.3" thickBot="1">
      <c r="A76" s="218"/>
      <c r="B76" s="219" t="s">
        <v>400</v>
      </c>
      <c r="C76" s="220">
        <f>2.1</f>
        <v>2.1</v>
      </c>
      <c r="D76" s="219"/>
      <c r="E76" s="219"/>
      <c r="F76" s="231"/>
    </row>
    <row r="77" spans="1:6">
      <c r="A77" s="204"/>
      <c r="B77" s="205"/>
      <c r="C77" s="205"/>
      <c r="D77" s="206"/>
      <c r="E77" s="205"/>
      <c r="F77" s="225"/>
    </row>
    <row r="78" spans="1:6">
      <c r="A78" s="207"/>
      <c r="B78" s="209"/>
      <c r="C78" s="209"/>
      <c r="D78" s="210"/>
      <c r="E78" s="221" t="s">
        <v>390</v>
      </c>
      <c r="F78" s="232"/>
    </row>
    <row r="79" spans="1:6">
      <c r="A79" s="211"/>
      <c r="B79" s="212"/>
      <c r="C79" s="212"/>
      <c r="D79" s="213"/>
      <c r="E79" s="222" t="s">
        <v>391</v>
      </c>
      <c r="F79" s="233"/>
    </row>
    <row r="80" spans="1:6">
      <c r="A80" s="214"/>
      <c r="B80" s="77"/>
      <c r="C80" s="209"/>
      <c r="D80" s="210"/>
      <c r="E80" s="209"/>
      <c r="F80" s="229"/>
    </row>
    <row r="81" spans="1:6">
      <c r="A81" s="214"/>
      <c r="B81" s="171" t="s">
        <v>386</v>
      </c>
      <c r="C81" s="209"/>
      <c r="D81" s="210"/>
      <c r="E81" s="209"/>
      <c r="F81" s="229"/>
    </row>
    <row r="82" spans="1:6">
      <c r="A82" s="214"/>
      <c r="B82" s="77"/>
      <c r="C82" s="209"/>
      <c r="D82" s="210"/>
      <c r="E82" s="209"/>
      <c r="F82" s="229"/>
    </row>
    <row r="83" spans="1:6">
      <c r="A83" s="214"/>
      <c r="B83" s="171" t="s">
        <v>387</v>
      </c>
      <c r="C83" s="209"/>
      <c r="D83" s="210"/>
      <c r="E83" s="209"/>
      <c r="F83" s="229"/>
    </row>
    <row r="84" spans="1:6">
      <c r="A84" s="214"/>
      <c r="B84" s="171" t="s">
        <v>388</v>
      </c>
      <c r="C84" s="209"/>
      <c r="D84" s="210"/>
      <c r="E84" s="209"/>
      <c r="F84" s="229"/>
    </row>
    <row r="85" spans="1:6">
      <c r="A85" s="214"/>
      <c r="B85" s="171" t="s">
        <v>389</v>
      </c>
      <c r="C85" s="209"/>
      <c r="D85" s="210"/>
      <c r="E85" s="209"/>
      <c r="F85" s="229"/>
    </row>
    <row r="86" spans="1:6">
      <c r="A86" s="214"/>
      <c r="B86" s="77"/>
      <c r="C86" s="209"/>
      <c r="D86" s="210"/>
      <c r="E86" s="209"/>
      <c r="F86" s="229"/>
    </row>
    <row r="87" spans="1:6">
      <c r="A87" s="214" t="s">
        <v>2</v>
      </c>
      <c r="B87" s="77" t="s">
        <v>968</v>
      </c>
      <c r="C87" s="209"/>
      <c r="D87" s="210" t="s">
        <v>374</v>
      </c>
      <c r="E87" s="209"/>
      <c r="F87" s="229"/>
    </row>
    <row r="88" spans="1:6">
      <c r="A88" s="214"/>
      <c r="B88" s="77"/>
      <c r="C88" s="209"/>
      <c r="D88" s="210"/>
      <c r="E88" s="209"/>
      <c r="F88" s="229"/>
    </row>
    <row r="89" spans="1:6">
      <c r="A89" s="214" t="s">
        <v>6</v>
      </c>
      <c r="B89" s="77" t="s">
        <v>969</v>
      </c>
      <c r="C89" s="209"/>
      <c r="D89" s="210" t="s">
        <v>374</v>
      </c>
      <c r="E89" s="209"/>
      <c r="F89" s="229"/>
    </row>
    <row r="90" spans="1:6">
      <c r="A90" s="214"/>
      <c r="B90" s="77"/>
      <c r="C90" s="209"/>
      <c r="D90" s="210"/>
      <c r="E90" s="209"/>
      <c r="F90" s="229"/>
    </row>
    <row r="91" spans="1:6">
      <c r="A91" s="214" t="s">
        <v>7</v>
      </c>
      <c r="B91" s="77" t="s">
        <v>946</v>
      </c>
      <c r="C91" s="209"/>
      <c r="D91" s="210" t="s">
        <v>374</v>
      </c>
      <c r="E91" s="209"/>
      <c r="F91" s="229"/>
    </row>
    <row r="92" spans="1:6">
      <c r="A92" s="214"/>
      <c r="B92" s="77"/>
      <c r="C92" s="209"/>
      <c r="D92" s="210"/>
      <c r="E92" s="209"/>
      <c r="F92" s="229"/>
    </row>
    <row r="93" spans="1:6">
      <c r="A93" s="214" t="s">
        <v>8</v>
      </c>
      <c r="B93" s="77" t="s">
        <v>398</v>
      </c>
      <c r="C93" s="209"/>
      <c r="D93" s="210" t="s">
        <v>374</v>
      </c>
      <c r="E93" s="209"/>
      <c r="F93" s="229"/>
    </row>
    <row r="94" spans="1:6">
      <c r="A94" s="214"/>
      <c r="B94" s="77"/>
      <c r="C94" s="209"/>
      <c r="D94" s="210"/>
      <c r="E94" s="209"/>
      <c r="F94" s="229"/>
    </row>
    <row r="95" spans="1:6">
      <c r="A95" s="214" t="s">
        <v>10</v>
      </c>
      <c r="B95" s="77" t="s">
        <v>399</v>
      </c>
      <c r="C95" s="209"/>
      <c r="D95" s="210" t="s">
        <v>374</v>
      </c>
      <c r="E95" s="209"/>
      <c r="F95" s="229"/>
    </row>
    <row r="96" spans="1:6">
      <c r="A96" s="214"/>
      <c r="B96" s="77"/>
      <c r="C96" s="209"/>
      <c r="D96" s="210"/>
      <c r="E96" s="209"/>
      <c r="F96" s="229"/>
    </row>
    <row r="97" spans="1:6">
      <c r="A97" s="214" t="s">
        <v>14</v>
      </c>
      <c r="B97" s="77" t="s">
        <v>392</v>
      </c>
      <c r="C97" s="209"/>
      <c r="D97" s="210" t="s">
        <v>374</v>
      </c>
      <c r="E97" s="209"/>
      <c r="F97" s="229"/>
    </row>
    <row r="98" spans="1:6">
      <c r="A98" s="214"/>
      <c r="B98" s="77"/>
      <c r="C98" s="209"/>
      <c r="D98" s="210"/>
      <c r="E98" s="209"/>
      <c r="F98" s="229"/>
    </row>
    <row r="99" spans="1:6">
      <c r="A99" s="214"/>
      <c r="B99" s="171" t="s">
        <v>393</v>
      </c>
      <c r="C99" s="209"/>
      <c r="D99" s="210"/>
      <c r="E99" s="209"/>
      <c r="F99" s="229"/>
    </row>
    <row r="100" spans="1:6">
      <c r="A100" s="214"/>
      <c r="B100" s="171" t="s">
        <v>394</v>
      </c>
      <c r="C100" s="209"/>
      <c r="D100" s="210"/>
      <c r="E100" s="209"/>
      <c r="F100" s="229"/>
    </row>
    <row r="101" spans="1:6">
      <c r="A101" s="214"/>
      <c r="B101" s="77"/>
      <c r="C101" s="209"/>
      <c r="D101" s="210"/>
      <c r="E101" s="209"/>
      <c r="F101" s="229"/>
    </row>
    <row r="102" spans="1:6">
      <c r="A102" s="214" t="s">
        <v>16</v>
      </c>
      <c r="B102" s="77" t="s">
        <v>970</v>
      </c>
      <c r="C102" s="209"/>
      <c r="D102" s="210" t="s">
        <v>374</v>
      </c>
      <c r="E102" s="209"/>
      <c r="F102" s="229"/>
    </row>
    <row r="103" spans="1:6">
      <c r="A103" s="214"/>
      <c r="B103" s="77"/>
      <c r="C103" s="209"/>
      <c r="D103" s="210"/>
      <c r="E103" s="209"/>
      <c r="F103" s="229"/>
    </row>
    <row r="104" spans="1:6">
      <c r="A104" s="214" t="s">
        <v>24</v>
      </c>
      <c r="B104" s="77" t="s">
        <v>971</v>
      </c>
      <c r="C104" s="209"/>
      <c r="D104" s="210" t="s">
        <v>374</v>
      </c>
      <c r="E104" s="209"/>
      <c r="F104" s="229"/>
    </row>
    <row r="105" spans="1:6">
      <c r="A105" s="214"/>
      <c r="B105" s="77"/>
      <c r="C105" s="209"/>
      <c r="D105" s="210"/>
      <c r="E105" s="209"/>
      <c r="F105" s="229"/>
    </row>
    <row r="106" spans="1:6">
      <c r="A106" s="214" t="s">
        <v>31</v>
      </c>
      <c r="B106" s="77" t="s">
        <v>972</v>
      </c>
      <c r="C106" s="209"/>
      <c r="D106" s="210" t="s">
        <v>374</v>
      </c>
      <c r="E106" s="209"/>
      <c r="F106" s="229"/>
    </row>
    <row r="107" spans="1:6">
      <c r="A107" s="214"/>
      <c r="B107" s="77"/>
      <c r="C107" s="209"/>
      <c r="D107" s="210"/>
      <c r="E107" s="209"/>
      <c r="F107" s="229"/>
    </row>
    <row r="108" spans="1:6">
      <c r="A108" s="214" t="s">
        <v>34</v>
      </c>
      <c r="B108" s="77" t="s">
        <v>973</v>
      </c>
      <c r="C108" s="209"/>
      <c r="D108" s="210" t="s">
        <v>374</v>
      </c>
      <c r="E108" s="209"/>
      <c r="F108" s="229"/>
    </row>
    <row r="109" spans="1:6">
      <c r="A109" s="214"/>
      <c r="B109" s="77"/>
      <c r="C109" s="209"/>
      <c r="D109" s="210"/>
      <c r="E109" s="209"/>
      <c r="F109" s="229"/>
    </row>
    <row r="110" spans="1:6">
      <c r="A110" s="214" t="s">
        <v>35</v>
      </c>
      <c r="B110" s="77" t="s">
        <v>974</v>
      </c>
      <c r="C110" s="209"/>
      <c r="D110" s="210" t="s">
        <v>374</v>
      </c>
      <c r="E110" s="209"/>
      <c r="F110" s="229"/>
    </row>
    <row r="111" spans="1:6">
      <c r="A111" s="214"/>
      <c r="B111" s="77"/>
      <c r="C111" s="209"/>
      <c r="D111" s="210"/>
      <c r="E111" s="209"/>
      <c r="F111" s="229"/>
    </row>
    <row r="112" spans="1:6">
      <c r="A112" s="214"/>
      <c r="B112" s="171" t="s">
        <v>395</v>
      </c>
      <c r="C112" s="209"/>
      <c r="D112" s="210"/>
      <c r="E112" s="209"/>
      <c r="F112" s="229"/>
    </row>
    <row r="113" spans="1:6">
      <c r="A113" s="214"/>
      <c r="B113" s="171"/>
      <c r="C113" s="209"/>
      <c r="D113" s="210"/>
      <c r="E113" s="209"/>
      <c r="F113" s="229"/>
    </row>
    <row r="114" spans="1:6">
      <c r="A114" s="214" t="s">
        <v>37</v>
      </c>
      <c r="B114" s="77" t="s">
        <v>975</v>
      </c>
      <c r="C114" s="209"/>
      <c r="D114" s="210" t="s">
        <v>374</v>
      </c>
      <c r="E114" s="209"/>
      <c r="F114" s="229"/>
    </row>
    <row r="115" spans="1:6">
      <c r="A115" s="214"/>
      <c r="B115" s="171"/>
      <c r="C115" s="209"/>
      <c r="D115" s="210"/>
      <c r="E115" s="209"/>
      <c r="F115" s="229"/>
    </row>
    <row r="116" spans="1:6">
      <c r="A116" s="214" t="s">
        <v>38</v>
      </c>
      <c r="B116" s="77" t="s">
        <v>976</v>
      </c>
      <c r="C116" s="209"/>
      <c r="D116" s="210" t="s">
        <v>374</v>
      </c>
      <c r="E116" s="209"/>
      <c r="F116" s="229"/>
    </row>
    <row r="117" spans="1:6">
      <c r="A117" s="214"/>
      <c r="B117" s="77"/>
      <c r="C117" s="209"/>
      <c r="D117" s="210"/>
      <c r="E117" s="209"/>
      <c r="F117" s="229"/>
    </row>
    <row r="118" spans="1:6">
      <c r="A118" s="214" t="s">
        <v>39</v>
      </c>
      <c r="B118" s="77" t="s">
        <v>977</v>
      </c>
      <c r="C118" s="209"/>
      <c r="D118" s="210" t="s">
        <v>374</v>
      </c>
      <c r="E118" s="209"/>
      <c r="F118" s="229"/>
    </row>
    <row r="119" spans="1:6">
      <c r="A119" s="214"/>
      <c r="B119" s="77"/>
      <c r="C119" s="209"/>
      <c r="D119" s="210"/>
      <c r="E119" s="209"/>
      <c r="F119" s="229"/>
    </row>
    <row r="120" spans="1:6">
      <c r="A120" s="214"/>
      <c r="B120" s="171" t="s">
        <v>396</v>
      </c>
      <c r="C120" s="209"/>
      <c r="D120" s="210"/>
      <c r="E120" s="209"/>
      <c r="F120" s="229"/>
    </row>
    <row r="121" spans="1:6">
      <c r="A121" s="214"/>
      <c r="B121" s="77"/>
      <c r="C121" s="209"/>
      <c r="D121" s="210"/>
      <c r="E121" s="209"/>
      <c r="F121" s="229"/>
    </row>
    <row r="122" spans="1:6">
      <c r="A122" s="214" t="s">
        <v>96</v>
      </c>
      <c r="B122" s="77" t="s">
        <v>1018</v>
      </c>
      <c r="C122" s="209"/>
      <c r="D122" s="210"/>
      <c r="E122" s="209"/>
      <c r="F122" s="229"/>
    </row>
    <row r="123" spans="1:6">
      <c r="A123" s="214"/>
      <c r="B123" s="77" t="s">
        <v>397</v>
      </c>
      <c r="C123" s="209"/>
      <c r="D123" s="210" t="s">
        <v>374</v>
      </c>
      <c r="E123" s="209"/>
      <c r="F123" s="229"/>
    </row>
    <row r="124" spans="1:6">
      <c r="A124" s="214"/>
      <c r="B124" s="77"/>
      <c r="C124" s="209"/>
      <c r="D124" s="210"/>
      <c r="E124" s="209"/>
      <c r="F124" s="229"/>
    </row>
    <row r="125" spans="1:6">
      <c r="A125" s="214"/>
      <c r="B125" s="77"/>
      <c r="C125" s="209"/>
      <c r="D125" s="210"/>
      <c r="E125" s="209"/>
      <c r="F125" s="229"/>
    </row>
    <row r="126" spans="1:6">
      <c r="A126" s="214"/>
      <c r="B126" s="77"/>
      <c r="C126" s="209"/>
      <c r="D126" s="210"/>
      <c r="E126" s="209"/>
      <c r="F126" s="229"/>
    </row>
    <row r="127" spans="1:6">
      <c r="A127" s="214"/>
      <c r="B127" s="77"/>
      <c r="C127" s="209"/>
      <c r="D127" s="210"/>
      <c r="E127" s="209"/>
      <c r="F127" s="229"/>
    </row>
    <row r="128" spans="1:6">
      <c r="A128" s="214"/>
      <c r="B128" s="77"/>
      <c r="C128" s="209"/>
      <c r="D128" s="210"/>
      <c r="E128" s="209"/>
      <c r="F128" s="229"/>
    </row>
    <row r="129" spans="1:6">
      <c r="A129" s="214"/>
      <c r="B129" s="77"/>
      <c r="C129" s="209"/>
      <c r="D129" s="210"/>
      <c r="E129" s="209"/>
      <c r="F129" s="229"/>
    </row>
    <row r="130" spans="1:6">
      <c r="A130" s="214"/>
      <c r="B130" s="77"/>
      <c r="C130" s="209"/>
      <c r="D130" s="210"/>
      <c r="E130" s="209"/>
      <c r="F130" s="229"/>
    </row>
    <row r="131" spans="1:6">
      <c r="A131" s="214"/>
      <c r="B131" s="77"/>
      <c r="C131" s="209"/>
      <c r="D131" s="210"/>
      <c r="E131" s="209"/>
      <c r="F131" s="229"/>
    </row>
    <row r="132" spans="1:6">
      <c r="A132" s="214"/>
      <c r="B132" s="77"/>
      <c r="C132" s="209"/>
      <c r="D132" s="210"/>
      <c r="E132" s="209"/>
      <c r="F132" s="229"/>
    </row>
    <row r="133" spans="1:6">
      <c r="A133" s="214"/>
      <c r="B133" s="77"/>
      <c r="C133" s="209"/>
      <c r="D133" s="210"/>
      <c r="E133" s="209"/>
      <c r="F133" s="229"/>
    </row>
    <row r="134" spans="1:6">
      <c r="A134" s="214"/>
      <c r="B134" s="77"/>
      <c r="C134" s="209"/>
      <c r="D134" s="210"/>
      <c r="E134" s="209"/>
      <c r="F134" s="229"/>
    </row>
    <row r="135" spans="1:6">
      <c r="A135" s="214"/>
      <c r="B135" s="77"/>
      <c r="C135" s="209"/>
      <c r="D135" s="210"/>
      <c r="E135" s="209"/>
      <c r="F135" s="229"/>
    </row>
    <row r="136" spans="1:6">
      <c r="A136" s="214"/>
      <c r="B136" s="77"/>
      <c r="C136" s="209"/>
      <c r="D136" s="210"/>
      <c r="E136" s="209"/>
      <c r="F136" s="229"/>
    </row>
    <row r="137" spans="1:6">
      <c r="A137" s="214"/>
      <c r="B137" s="77"/>
      <c r="C137" s="209"/>
      <c r="D137" s="210"/>
      <c r="E137" s="209"/>
      <c r="F137" s="229"/>
    </row>
    <row r="138" spans="1:6">
      <c r="A138" s="214"/>
      <c r="B138" s="77"/>
      <c r="C138" s="209"/>
      <c r="D138" s="210"/>
      <c r="E138" s="209"/>
      <c r="F138" s="229"/>
    </row>
    <row r="139" spans="1:6">
      <c r="A139" s="214"/>
      <c r="B139" s="77"/>
      <c r="C139" s="209"/>
      <c r="D139" s="210"/>
      <c r="E139" s="209"/>
      <c r="F139" s="229"/>
    </row>
    <row r="140" spans="1:6">
      <c r="A140" s="214"/>
      <c r="B140" s="77"/>
      <c r="C140" s="209"/>
      <c r="D140" s="210"/>
      <c r="E140" s="209"/>
      <c r="F140" s="229"/>
    </row>
    <row r="141" spans="1:6">
      <c r="A141" s="214"/>
      <c r="B141" s="77"/>
      <c r="C141" s="209"/>
      <c r="D141" s="210"/>
      <c r="E141" s="209"/>
      <c r="F141" s="229"/>
    </row>
    <row r="142" spans="1:6">
      <c r="A142" s="214"/>
      <c r="B142" s="77"/>
      <c r="C142" s="209"/>
      <c r="D142" s="210"/>
      <c r="E142" s="209"/>
      <c r="F142" s="229"/>
    </row>
    <row r="143" spans="1:6">
      <c r="A143" s="214"/>
      <c r="B143" s="77"/>
      <c r="C143" s="209"/>
      <c r="D143" s="210"/>
      <c r="E143" s="209"/>
      <c r="F143" s="229"/>
    </row>
    <row r="144" spans="1:6">
      <c r="A144" s="214"/>
      <c r="B144" s="77"/>
      <c r="C144" s="209"/>
      <c r="D144" s="210"/>
      <c r="E144" s="209"/>
      <c r="F144" s="229"/>
    </row>
    <row r="145" spans="1:6">
      <c r="A145" s="214"/>
      <c r="B145" s="77"/>
      <c r="C145" s="209"/>
      <c r="D145" s="210"/>
      <c r="E145" s="209"/>
      <c r="F145" s="229"/>
    </row>
    <row r="146" spans="1:6">
      <c r="A146" s="214"/>
      <c r="B146" s="77"/>
      <c r="C146" s="209"/>
      <c r="D146" s="210"/>
      <c r="E146" s="209"/>
      <c r="F146" s="229"/>
    </row>
    <row r="147" spans="1:6">
      <c r="A147" s="214"/>
      <c r="B147" s="77"/>
      <c r="C147" s="209"/>
      <c r="D147" s="210"/>
      <c r="E147" s="209"/>
      <c r="F147" s="229"/>
    </row>
    <row r="148" spans="1:6">
      <c r="A148" s="214"/>
      <c r="B148" s="77"/>
      <c r="C148" s="209"/>
      <c r="D148" s="210"/>
      <c r="E148" s="209"/>
      <c r="F148" s="229"/>
    </row>
    <row r="149" spans="1:6">
      <c r="A149" s="215"/>
      <c r="B149" s="216"/>
      <c r="C149" s="216"/>
      <c r="D149" s="216"/>
      <c r="E149" s="216"/>
      <c r="F149" s="228"/>
    </row>
    <row r="150" spans="1:6">
      <c r="A150" s="211"/>
      <c r="B150" s="217" t="s">
        <v>17</v>
      </c>
      <c r="C150" s="212"/>
      <c r="D150" s="212"/>
      <c r="E150" s="212"/>
      <c r="F150" s="230"/>
    </row>
    <row r="151" spans="1:6">
      <c r="A151" s="207"/>
      <c r="B151" s="209"/>
      <c r="C151" s="209"/>
      <c r="D151" s="209"/>
      <c r="E151" s="209"/>
      <c r="F151" s="226"/>
    </row>
    <row r="152" spans="1:6" ht="15.3" thickBot="1">
      <c r="A152" s="218"/>
      <c r="B152" s="219" t="s">
        <v>400</v>
      </c>
      <c r="C152" s="220">
        <f>C76+0.1</f>
        <v>2.2000000000000002</v>
      </c>
      <c r="D152" s="219"/>
      <c r="E152" s="219"/>
      <c r="F152" s="231"/>
    </row>
    <row r="153" spans="1:6">
      <c r="A153" s="204"/>
      <c r="B153" s="205"/>
      <c r="C153" s="205"/>
      <c r="D153" s="206"/>
      <c r="E153" s="205"/>
      <c r="F153" s="225"/>
    </row>
    <row r="154" spans="1:6">
      <c r="A154" s="207"/>
      <c r="B154" s="209"/>
      <c r="C154" s="209"/>
      <c r="D154" s="210"/>
      <c r="E154" s="221" t="s">
        <v>390</v>
      </c>
      <c r="F154" s="232"/>
    </row>
    <row r="155" spans="1:6">
      <c r="A155" s="211"/>
      <c r="B155" s="212"/>
      <c r="C155" s="212"/>
      <c r="D155" s="213"/>
      <c r="E155" s="222" t="s">
        <v>391</v>
      </c>
      <c r="F155" s="233"/>
    </row>
    <row r="156" spans="1:6">
      <c r="A156" s="207"/>
      <c r="B156" s="77"/>
      <c r="C156" s="223"/>
      <c r="D156" s="210"/>
      <c r="E156" s="209"/>
      <c r="F156" s="234"/>
    </row>
    <row r="157" spans="1:6">
      <c r="A157" s="207"/>
      <c r="B157" s="77"/>
      <c r="C157" s="223"/>
      <c r="D157" s="210"/>
      <c r="E157" s="209"/>
      <c r="F157" s="229"/>
    </row>
    <row r="158" spans="1:6">
      <c r="A158" s="207"/>
      <c r="B158" s="77"/>
      <c r="C158" s="223"/>
      <c r="D158" s="210"/>
      <c r="E158" s="209"/>
      <c r="F158" s="229"/>
    </row>
    <row r="159" spans="1:6">
      <c r="A159" s="207"/>
      <c r="B159" s="77"/>
      <c r="C159" s="223"/>
      <c r="D159" s="210"/>
      <c r="E159" s="209"/>
      <c r="F159" s="229"/>
    </row>
    <row r="160" spans="1:6">
      <c r="A160" s="207"/>
      <c r="B160" s="77"/>
      <c r="C160" s="223"/>
      <c r="D160" s="210"/>
      <c r="E160" s="209"/>
      <c r="F160" s="235"/>
    </row>
    <row r="161" spans="1:6">
      <c r="A161" s="207"/>
      <c r="B161" s="77"/>
      <c r="C161" s="223"/>
      <c r="D161" s="210"/>
      <c r="E161" s="209"/>
      <c r="F161" s="235"/>
    </row>
    <row r="162" spans="1:6">
      <c r="A162" s="207"/>
      <c r="B162" s="77"/>
      <c r="C162" s="223"/>
      <c r="D162" s="210"/>
      <c r="E162" s="209"/>
      <c r="F162" s="235"/>
    </row>
    <row r="163" spans="1:6">
      <c r="A163" s="207"/>
      <c r="B163" s="77"/>
      <c r="C163" s="223"/>
      <c r="D163" s="210"/>
      <c r="E163" s="209"/>
      <c r="F163" s="235"/>
    </row>
    <row r="164" spans="1:6">
      <c r="A164" s="207"/>
      <c r="B164" s="77"/>
      <c r="C164" s="223"/>
      <c r="D164" s="210"/>
      <c r="E164" s="209"/>
      <c r="F164" s="235"/>
    </row>
    <row r="165" spans="1:6">
      <c r="A165" s="207"/>
      <c r="B165" s="77"/>
      <c r="C165" s="223"/>
      <c r="D165" s="210"/>
      <c r="E165" s="209"/>
      <c r="F165" s="235"/>
    </row>
    <row r="166" spans="1:6">
      <c r="A166" s="207"/>
      <c r="B166" s="77"/>
      <c r="C166" s="223"/>
      <c r="D166" s="210"/>
      <c r="E166" s="209"/>
      <c r="F166" s="235"/>
    </row>
    <row r="167" spans="1:6">
      <c r="A167" s="207"/>
      <c r="B167" s="77"/>
      <c r="C167" s="223"/>
      <c r="D167" s="210"/>
      <c r="E167" s="209"/>
      <c r="F167" s="235"/>
    </row>
    <row r="168" spans="1:6">
      <c r="A168" s="207"/>
      <c r="B168" s="77"/>
      <c r="C168" s="223"/>
      <c r="D168" s="210"/>
      <c r="E168" s="209"/>
      <c r="F168" s="235"/>
    </row>
    <row r="169" spans="1:6">
      <c r="A169" s="207"/>
      <c r="B169" s="77"/>
      <c r="C169" s="223"/>
      <c r="D169" s="210"/>
      <c r="E169" s="209"/>
      <c r="F169" s="235"/>
    </row>
    <row r="170" spans="1:6">
      <c r="A170" s="207"/>
      <c r="B170" s="77"/>
      <c r="C170" s="223"/>
      <c r="D170" s="210"/>
      <c r="E170" s="209"/>
      <c r="F170" s="235"/>
    </row>
    <row r="171" spans="1:6">
      <c r="A171" s="207"/>
      <c r="B171" s="77"/>
      <c r="C171" s="223"/>
      <c r="D171" s="210"/>
      <c r="E171" s="209"/>
      <c r="F171" s="235"/>
    </row>
    <row r="172" spans="1:6">
      <c r="A172" s="207"/>
      <c r="B172" s="77"/>
      <c r="C172" s="223"/>
      <c r="D172" s="210"/>
      <c r="E172" s="209"/>
      <c r="F172" s="235"/>
    </row>
    <row r="173" spans="1:6">
      <c r="A173" s="207"/>
      <c r="B173" s="77"/>
      <c r="C173" s="223"/>
      <c r="D173" s="210"/>
      <c r="E173" s="209"/>
      <c r="F173" s="235"/>
    </row>
    <row r="174" spans="1:6">
      <c r="A174" s="207"/>
      <c r="B174" s="77"/>
      <c r="C174" s="223"/>
      <c r="D174" s="210"/>
      <c r="E174" s="209"/>
      <c r="F174" s="235"/>
    </row>
    <row r="175" spans="1:6">
      <c r="A175" s="207"/>
      <c r="B175" s="77"/>
      <c r="C175" s="223"/>
      <c r="D175" s="210"/>
      <c r="E175" s="209"/>
      <c r="F175" s="235"/>
    </row>
    <row r="176" spans="1:6">
      <c r="A176" s="207"/>
      <c r="B176" s="77"/>
      <c r="C176" s="223"/>
      <c r="D176" s="210"/>
      <c r="E176" s="209"/>
      <c r="F176" s="235"/>
    </row>
    <row r="177" spans="1:6">
      <c r="A177" s="207"/>
      <c r="B177" s="77"/>
      <c r="C177" s="223"/>
      <c r="D177" s="210"/>
      <c r="E177" s="209"/>
      <c r="F177" s="235"/>
    </row>
    <row r="178" spans="1:6">
      <c r="A178" s="207"/>
      <c r="B178" s="77"/>
      <c r="C178" s="223"/>
      <c r="D178" s="210"/>
      <c r="E178" s="209"/>
      <c r="F178" s="235"/>
    </row>
    <row r="179" spans="1:6">
      <c r="A179" s="207"/>
      <c r="B179" s="77"/>
      <c r="C179" s="223"/>
      <c r="D179" s="210"/>
      <c r="E179" s="209"/>
      <c r="F179" s="235"/>
    </row>
    <row r="180" spans="1:6">
      <c r="A180" s="207"/>
      <c r="B180" s="77"/>
      <c r="C180" s="223"/>
      <c r="D180" s="210"/>
      <c r="E180" s="209"/>
      <c r="F180" s="235"/>
    </row>
    <row r="181" spans="1:6">
      <c r="A181" s="207"/>
      <c r="B181" s="224" t="s">
        <v>27</v>
      </c>
      <c r="C181" s="223"/>
      <c r="D181" s="210"/>
      <c r="E181" s="209"/>
      <c r="F181" s="235"/>
    </row>
    <row r="182" spans="1:6">
      <c r="A182" s="207"/>
      <c r="B182" s="170"/>
      <c r="C182" s="223"/>
      <c r="D182" s="210"/>
      <c r="E182" s="209"/>
      <c r="F182" s="235"/>
    </row>
    <row r="183" spans="1:6">
      <c r="A183" s="207"/>
      <c r="B183" s="224" t="s">
        <v>28</v>
      </c>
      <c r="C183" s="223"/>
      <c r="D183" s="210"/>
      <c r="E183" s="209"/>
      <c r="F183" s="235"/>
    </row>
    <row r="184" spans="1:6">
      <c r="A184" s="207"/>
      <c r="B184" s="170"/>
      <c r="C184" s="223"/>
      <c r="D184" s="210"/>
      <c r="E184" s="209"/>
      <c r="F184" s="235"/>
    </row>
    <row r="185" spans="1:6">
      <c r="A185" s="207"/>
      <c r="B185" s="170">
        <f>C76</f>
        <v>2.1</v>
      </c>
      <c r="C185" s="223"/>
      <c r="D185" s="210"/>
      <c r="E185" s="209"/>
      <c r="F185" s="235"/>
    </row>
    <row r="186" spans="1:6">
      <c r="A186" s="207"/>
      <c r="B186" s="170"/>
      <c r="C186" s="223"/>
      <c r="D186" s="210"/>
      <c r="E186" s="209"/>
      <c r="F186" s="235"/>
    </row>
    <row r="187" spans="1:6">
      <c r="A187" s="207"/>
      <c r="B187" s="170">
        <f>C152</f>
        <v>2.2000000000000002</v>
      </c>
      <c r="C187" s="223"/>
      <c r="D187" s="210"/>
      <c r="E187" s="209"/>
      <c r="F187" s="235"/>
    </row>
    <row r="188" spans="1:6">
      <c r="A188" s="207"/>
      <c r="B188" s="170"/>
      <c r="C188" s="223"/>
      <c r="D188" s="210"/>
      <c r="E188" s="209"/>
      <c r="F188" s="235"/>
    </row>
    <row r="189" spans="1:6">
      <c r="A189" s="207"/>
      <c r="B189" s="170"/>
      <c r="C189" s="223"/>
      <c r="D189" s="210"/>
      <c r="E189" s="209"/>
      <c r="F189" s="235"/>
    </row>
    <row r="190" spans="1:6">
      <c r="A190" s="207"/>
      <c r="B190" s="77"/>
      <c r="C190" s="223"/>
      <c r="D190" s="210"/>
      <c r="E190" s="209"/>
      <c r="F190" s="235"/>
    </row>
    <row r="191" spans="1:6">
      <c r="A191" s="207"/>
      <c r="B191" s="77"/>
      <c r="C191" s="223"/>
      <c r="D191" s="210"/>
      <c r="E191" s="209"/>
      <c r="F191" s="235"/>
    </row>
    <row r="192" spans="1:6">
      <c r="A192" s="207"/>
      <c r="B192" s="77"/>
      <c r="C192" s="223"/>
      <c r="D192" s="210"/>
      <c r="E192" s="209"/>
      <c r="F192" s="235"/>
    </row>
    <row r="193" spans="1:6">
      <c r="A193" s="207"/>
      <c r="B193" s="77"/>
      <c r="C193" s="223"/>
      <c r="D193" s="210"/>
      <c r="E193" s="209"/>
      <c r="F193" s="235"/>
    </row>
    <row r="194" spans="1:6">
      <c r="A194" s="207"/>
      <c r="B194" s="77"/>
      <c r="C194" s="223"/>
      <c r="D194" s="210"/>
      <c r="E194" s="209"/>
      <c r="F194" s="235"/>
    </row>
    <row r="195" spans="1:6">
      <c r="A195" s="207"/>
      <c r="B195" s="77"/>
      <c r="C195" s="223"/>
      <c r="D195" s="210"/>
      <c r="E195" s="209"/>
      <c r="F195" s="235"/>
    </row>
    <row r="196" spans="1:6">
      <c r="A196" s="207"/>
      <c r="B196" s="77"/>
      <c r="C196" s="223"/>
      <c r="D196" s="210"/>
      <c r="E196" s="209"/>
      <c r="F196" s="235"/>
    </row>
    <row r="197" spans="1:6">
      <c r="A197" s="207"/>
      <c r="B197" s="77"/>
      <c r="C197" s="223"/>
      <c r="D197" s="210"/>
      <c r="E197" s="209"/>
      <c r="F197" s="235"/>
    </row>
    <row r="198" spans="1:6">
      <c r="A198" s="207"/>
      <c r="B198" s="77"/>
      <c r="C198" s="223"/>
      <c r="D198" s="210"/>
      <c r="E198" s="209"/>
      <c r="F198" s="235"/>
    </row>
    <row r="199" spans="1:6">
      <c r="A199" s="207"/>
      <c r="B199" s="77"/>
      <c r="C199" s="223"/>
      <c r="D199" s="210"/>
      <c r="E199" s="209"/>
      <c r="F199" s="235"/>
    </row>
    <row r="200" spans="1:6">
      <c r="A200" s="207"/>
      <c r="B200" s="77"/>
      <c r="C200" s="223"/>
      <c r="D200" s="210"/>
      <c r="E200" s="209"/>
      <c r="F200" s="235"/>
    </row>
    <row r="201" spans="1:6">
      <c r="A201" s="207"/>
      <c r="B201" s="77"/>
      <c r="C201" s="223"/>
      <c r="D201" s="210"/>
      <c r="E201" s="209"/>
      <c r="F201" s="235"/>
    </row>
    <row r="202" spans="1:6">
      <c r="A202" s="207"/>
      <c r="B202" s="77"/>
      <c r="C202" s="223"/>
      <c r="D202" s="210"/>
      <c r="E202" s="209"/>
      <c r="F202" s="235"/>
    </row>
    <row r="203" spans="1:6">
      <c r="A203" s="207"/>
      <c r="B203" s="77"/>
      <c r="C203" s="223"/>
      <c r="D203" s="210"/>
      <c r="E203" s="209"/>
      <c r="F203" s="235"/>
    </row>
    <row r="204" spans="1:6">
      <c r="A204" s="207"/>
      <c r="B204" s="77"/>
      <c r="C204" s="223"/>
      <c r="D204" s="210"/>
      <c r="E204" s="209"/>
      <c r="F204" s="235"/>
    </row>
    <row r="205" spans="1:6">
      <c r="A205" s="207"/>
      <c r="B205" s="77"/>
      <c r="C205" s="223"/>
      <c r="D205" s="210"/>
      <c r="E205" s="209"/>
      <c r="F205" s="235"/>
    </row>
    <row r="206" spans="1:6">
      <c r="A206" s="207"/>
      <c r="B206" s="77"/>
      <c r="C206" s="223"/>
      <c r="D206" s="210"/>
      <c r="E206" s="209"/>
      <c r="F206" s="235"/>
    </row>
    <row r="207" spans="1:6">
      <c r="A207" s="207"/>
      <c r="B207" s="77"/>
      <c r="C207" s="223"/>
      <c r="D207" s="210"/>
      <c r="E207" s="209"/>
      <c r="F207" s="235"/>
    </row>
    <row r="208" spans="1:6">
      <c r="A208" s="207"/>
      <c r="B208" s="77"/>
      <c r="C208" s="223"/>
      <c r="D208" s="210"/>
      <c r="E208" s="209"/>
      <c r="F208" s="235"/>
    </row>
    <row r="209" spans="1:6">
      <c r="A209" s="207"/>
      <c r="B209" s="77"/>
      <c r="C209" s="223"/>
      <c r="D209" s="210"/>
      <c r="E209" s="209"/>
      <c r="F209" s="235"/>
    </row>
    <row r="210" spans="1:6">
      <c r="A210" s="207"/>
      <c r="B210" s="77"/>
      <c r="C210" s="223"/>
      <c r="D210" s="210"/>
      <c r="E210" s="209"/>
      <c r="F210" s="235"/>
    </row>
    <row r="211" spans="1:6">
      <c r="A211" s="207"/>
      <c r="B211" s="77"/>
      <c r="C211" s="223"/>
      <c r="D211" s="210"/>
      <c r="E211" s="209"/>
      <c r="F211" s="235"/>
    </row>
    <row r="212" spans="1:6">
      <c r="A212" s="207"/>
      <c r="B212" s="77"/>
      <c r="C212" s="223"/>
      <c r="D212" s="210"/>
      <c r="E212" s="209"/>
      <c r="F212" s="235"/>
    </row>
    <row r="213" spans="1:6">
      <c r="A213" s="207"/>
      <c r="B213" s="77"/>
      <c r="C213" s="223"/>
      <c r="D213" s="210"/>
      <c r="E213" s="209"/>
      <c r="F213" s="235"/>
    </row>
    <row r="214" spans="1:6">
      <c r="A214" s="207"/>
      <c r="B214" s="77"/>
      <c r="C214" s="223"/>
      <c r="D214" s="210"/>
      <c r="E214" s="209"/>
      <c r="F214" s="235"/>
    </row>
    <row r="215" spans="1:6">
      <c r="A215" s="207"/>
      <c r="B215" s="77"/>
      <c r="C215" s="223"/>
      <c r="D215" s="210"/>
      <c r="E215" s="209"/>
      <c r="F215" s="235"/>
    </row>
    <row r="216" spans="1:6">
      <c r="A216" s="207"/>
      <c r="B216" s="77"/>
      <c r="C216" s="223"/>
      <c r="D216" s="210"/>
      <c r="E216" s="209"/>
      <c r="F216" s="235"/>
    </row>
    <row r="217" spans="1:6">
      <c r="A217" s="207"/>
      <c r="B217" s="77"/>
      <c r="C217" s="223"/>
      <c r="D217" s="210"/>
      <c r="E217" s="209"/>
      <c r="F217" s="235"/>
    </row>
    <row r="218" spans="1:6">
      <c r="A218" s="207"/>
      <c r="B218" s="77"/>
      <c r="C218" s="223"/>
      <c r="D218" s="210"/>
      <c r="E218" s="209"/>
      <c r="F218" s="235"/>
    </row>
    <row r="219" spans="1:6">
      <c r="A219" s="207"/>
      <c r="B219" s="77"/>
      <c r="C219" s="223"/>
      <c r="D219" s="210"/>
      <c r="E219" s="209"/>
      <c r="F219" s="235"/>
    </row>
    <row r="220" spans="1:6">
      <c r="A220" s="207"/>
      <c r="B220" s="77"/>
      <c r="C220" s="223"/>
      <c r="D220" s="210"/>
      <c r="E220" s="209"/>
      <c r="F220" s="235"/>
    </row>
    <row r="221" spans="1:6">
      <c r="A221" s="207"/>
      <c r="B221" s="77"/>
      <c r="C221" s="223"/>
      <c r="D221" s="210"/>
      <c r="E221" s="209"/>
      <c r="F221" s="235"/>
    </row>
    <row r="222" spans="1:6">
      <c r="A222" s="207"/>
      <c r="B222" s="77"/>
      <c r="C222" s="223"/>
      <c r="D222" s="210"/>
      <c r="E222" s="209"/>
      <c r="F222" s="235"/>
    </row>
    <row r="223" spans="1:6">
      <c r="A223" s="207"/>
      <c r="B223" s="77"/>
      <c r="C223" s="223"/>
      <c r="D223" s="210"/>
      <c r="E223" s="209"/>
      <c r="F223" s="235"/>
    </row>
    <row r="224" spans="1:6">
      <c r="A224" s="207"/>
      <c r="B224" s="77"/>
      <c r="C224" s="223"/>
      <c r="D224" s="210"/>
      <c r="E224" s="209"/>
      <c r="F224" s="235"/>
    </row>
    <row r="225" spans="1:6">
      <c r="A225" s="207"/>
      <c r="B225" s="77"/>
      <c r="C225" s="223"/>
      <c r="D225" s="210"/>
      <c r="E225" s="209"/>
      <c r="F225" s="235"/>
    </row>
    <row r="226" spans="1:6">
      <c r="A226" s="215"/>
      <c r="B226" s="216"/>
      <c r="C226" s="216"/>
      <c r="D226" s="216"/>
      <c r="E226" s="216"/>
      <c r="F226" s="236"/>
    </row>
    <row r="227" spans="1:6">
      <c r="A227" s="211"/>
      <c r="B227" s="217" t="s">
        <v>29</v>
      </c>
      <c r="C227" s="212"/>
      <c r="D227" s="212"/>
      <c r="E227" s="212"/>
      <c r="F227" s="237"/>
    </row>
    <row r="228" spans="1:6">
      <c r="A228" s="207"/>
      <c r="B228" s="209"/>
      <c r="C228" s="209"/>
      <c r="D228" s="209"/>
      <c r="E228" s="209"/>
      <c r="F228" s="226"/>
    </row>
    <row r="229" spans="1:6" ht="15.3" thickBot="1">
      <c r="A229" s="218"/>
      <c r="B229" s="219" t="s">
        <v>400</v>
      </c>
      <c r="C229" s="220">
        <f>C152+0.1</f>
        <v>2.3000000000000003</v>
      </c>
      <c r="D229" s="219"/>
      <c r="E229" s="219"/>
      <c r="F229" s="231"/>
    </row>
    <row r="230" spans="1:6" ht="15" customHeight="1">
      <c r="A230" s="2"/>
      <c r="B230" s="3"/>
      <c r="C230" s="4"/>
      <c r="D230" s="5"/>
      <c r="E230" s="6"/>
      <c r="F230" s="7"/>
    </row>
    <row r="231" spans="1:6" ht="15" customHeight="1">
      <c r="A231" s="9"/>
      <c r="B231" s="10" t="s">
        <v>0</v>
      </c>
      <c r="C231" s="11"/>
      <c r="D231" s="12" t="s">
        <v>1</v>
      </c>
      <c r="E231" s="13"/>
      <c r="F231" s="14"/>
    </row>
    <row r="232" spans="1:6" ht="15" customHeight="1">
      <c r="A232" s="15"/>
      <c r="B232" s="16"/>
      <c r="C232" s="17"/>
      <c r="D232" s="18"/>
      <c r="E232" s="19"/>
      <c r="F232" s="20"/>
    </row>
    <row r="233" spans="1:6" ht="15" customHeight="1">
      <c r="A233" s="21"/>
      <c r="B233" s="22"/>
      <c r="C233" s="11"/>
      <c r="D233" s="12"/>
      <c r="E233" s="23"/>
      <c r="F233" s="24"/>
    </row>
    <row r="234" spans="1:6" ht="15" customHeight="1">
      <c r="A234" s="9"/>
      <c r="B234" s="25" t="s">
        <v>114</v>
      </c>
      <c r="C234" s="11"/>
      <c r="D234" s="12"/>
      <c r="E234" s="26"/>
      <c r="F234" s="27"/>
    </row>
    <row r="235" spans="1:6" ht="15" customHeight="1">
      <c r="A235" s="9"/>
      <c r="B235" s="25" t="s">
        <v>115</v>
      </c>
      <c r="C235" s="11"/>
      <c r="D235" s="12"/>
      <c r="E235" s="26"/>
      <c r="F235" s="27"/>
    </row>
    <row r="236" spans="1:6" ht="15" customHeight="1">
      <c r="A236" s="9"/>
      <c r="B236" s="25" t="s">
        <v>116</v>
      </c>
      <c r="C236" s="11"/>
      <c r="D236" s="12"/>
      <c r="E236" s="26"/>
      <c r="F236" s="27"/>
    </row>
    <row r="237" spans="1:6" ht="15" customHeight="1">
      <c r="A237" s="9"/>
      <c r="B237" s="25" t="s">
        <v>117</v>
      </c>
      <c r="C237" s="11"/>
      <c r="D237" s="12"/>
      <c r="E237" s="26"/>
      <c r="F237" s="27"/>
    </row>
    <row r="238" spans="1:6" ht="15" customHeight="1">
      <c r="A238" s="9" t="s">
        <v>1</v>
      </c>
      <c r="B238" s="25" t="s">
        <v>118</v>
      </c>
      <c r="C238" s="11"/>
      <c r="D238" s="12"/>
      <c r="E238" s="26"/>
      <c r="F238" s="27"/>
    </row>
    <row r="239" spans="1:6" ht="15" customHeight="1">
      <c r="A239" s="9"/>
      <c r="B239" s="25" t="s">
        <v>1</v>
      </c>
      <c r="C239" s="11"/>
      <c r="D239" s="12"/>
      <c r="E239" s="26"/>
      <c r="F239" s="27"/>
    </row>
    <row r="240" spans="1:6" ht="15" customHeight="1">
      <c r="A240" s="9"/>
      <c r="B240" s="28" t="s">
        <v>119</v>
      </c>
      <c r="C240" s="11"/>
      <c r="D240" s="12"/>
      <c r="E240" s="26"/>
      <c r="F240" s="27"/>
    </row>
    <row r="241" spans="1:6" ht="15" customHeight="1">
      <c r="A241" s="9"/>
      <c r="B241" s="28" t="s">
        <v>1</v>
      </c>
      <c r="C241" s="11" t="s">
        <v>1</v>
      </c>
      <c r="D241" s="12"/>
      <c r="E241" s="26"/>
      <c r="F241" s="27"/>
    </row>
    <row r="242" spans="1:6" ht="15" customHeight="1">
      <c r="A242" s="9"/>
      <c r="B242" s="28" t="s">
        <v>120</v>
      </c>
      <c r="C242" s="11" t="s">
        <v>1</v>
      </c>
      <c r="D242" s="12"/>
      <c r="E242" s="26"/>
      <c r="F242" s="27"/>
    </row>
    <row r="243" spans="1:6" ht="15" customHeight="1">
      <c r="A243" s="9"/>
      <c r="B243" s="25" t="s">
        <v>1</v>
      </c>
      <c r="C243" s="11"/>
      <c r="D243" s="12"/>
      <c r="E243" s="26"/>
      <c r="F243" s="27"/>
    </row>
    <row r="244" spans="1:6" ht="15" customHeight="1">
      <c r="A244" s="9" t="s">
        <v>2</v>
      </c>
      <c r="B244" s="25" t="s">
        <v>121</v>
      </c>
      <c r="C244" s="11"/>
      <c r="D244" s="12"/>
      <c r="E244" s="26"/>
      <c r="F244" s="27"/>
    </row>
    <row r="245" spans="1:6" ht="15" customHeight="1">
      <c r="A245" s="9"/>
      <c r="B245" s="25" t="s">
        <v>4</v>
      </c>
      <c r="C245" s="11">
        <v>14</v>
      </c>
      <c r="D245" s="12" t="s">
        <v>5</v>
      </c>
      <c r="E245" s="26"/>
      <c r="F245" s="27"/>
    </row>
    <row r="246" spans="1:6" ht="15" customHeight="1">
      <c r="A246" s="9" t="s">
        <v>1</v>
      </c>
      <c r="B246" s="25" t="s">
        <v>1</v>
      </c>
      <c r="C246" s="11"/>
      <c r="D246" s="12"/>
      <c r="E246" s="26"/>
      <c r="F246" s="27"/>
    </row>
    <row r="247" spans="1:6" ht="15" customHeight="1">
      <c r="A247" s="9" t="s">
        <v>6</v>
      </c>
      <c r="B247" s="25" t="s">
        <v>402</v>
      </c>
      <c r="C247" s="11">
        <v>5</v>
      </c>
      <c r="D247" s="12" t="s">
        <v>5</v>
      </c>
      <c r="E247" s="26"/>
      <c r="F247" s="27"/>
    </row>
    <row r="248" spans="1:6" ht="15" customHeight="1">
      <c r="A248" s="9"/>
      <c r="B248" s="25"/>
      <c r="C248" s="11"/>
      <c r="D248" s="12"/>
      <c r="E248" s="26"/>
      <c r="F248" s="27"/>
    </row>
    <row r="249" spans="1:6" ht="15" customHeight="1">
      <c r="A249" s="9" t="s">
        <v>7</v>
      </c>
      <c r="B249" s="25" t="s">
        <v>3</v>
      </c>
      <c r="C249" s="11"/>
      <c r="D249" s="12"/>
      <c r="E249" s="26"/>
      <c r="F249" s="27"/>
    </row>
    <row r="250" spans="1:6" ht="15" customHeight="1">
      <c r="A250" s="9"/>
      <c r="B250" s="25" t="s">
        <v>4</v>
      </c>
      <c r="C250" s="11">
        <v>44</v>
      </c>
      <c r="D250" s="12" t="s">
        <v>5</v>
      </c>
      <c r="E250" s="26"/>
      <c r="F250" s="27"/>
    </row>
    <row r="251" spans="1:6" ht="15" customHeight="1">
      <c r="A251" s="9" t="s">
        <v>1</v>
      </c>
      <c r="B251" s="25" t="s">
        <v>1</v>
      </c>
      <c r="C251" s="11"/>
      <c r="D251" s="12"/>
      <c r="E251" s="26"/>
      <c r="F251" s="27"/>
    </row>
    <row r="252" spans="1:6" ht="15" customHeight="1">
      <c r="A252" s="29" t="s">
        <v>8</v>
      </c>
      <c r="B252" s="25" t="s">
        <v>122</v>
      </c>
      <c r="C252" s="11"/>
      <c r="D252" s="12"/>
      <c r="E252" s="26"/>
      <c r="F252" s="27"/>
    </row>
    <row r="253" spans="1:6" ht="15" customHeight="1">
      <c r="A253" s="29"/>
      <c r="B253" s="25" t="s">
        <v>123</v>
      </c>
      <c r="C253" s="11">
        <v>25</v>
      </c>
      <c r="D253" s="12" t="s">
        <v>5</v>
      </c>
      <c r="E253" s="26"/>
      <c r="F253" s="27"/>
    </row>
    <row r="254" spans="1:6" ht="15" customHeight="1">
      <c r="A254" s="29"/>
      <c r="B254" s="28"/>
      <c r="C254" s="11"/>
      <c r="D254" s="12"/>
      <c r="E254" s="26"/>
      <c r="F254" s="27"/>
    </row>
    <row r="255" spans="1:6" ht="15" customHeight="1">
      <c r="A255" s="29"/>
      <c r="B255" s="25" t="s">
        <v>124</v>
      </c>
      <c r="C255" s="11"/>
      <c r="D255" s="12"/>
      <c r="E255" s="26"/>
      <c r="F255" s="27"/>
    </row>
    <row r="256" spans="1:6" ht="15" customHeight="1">
      <c r="A256" s="29"/>
      <c r="B256" s="25"/>
      <c r="C256" s="11"/>
      <c r="D256" s="12"/>
      <c r="E256" s="26"/>
      <c r="F256" s="27"/>
    </row>
    <row r="257" spans="1:6" ht="15" customHeight="1">
      <c r="A257" s="29" t="s">
        <v>10</v>
      </c>
      <c r="B257" s="25" t="s">
        <v>9</v>
      </c>
      <c r="C257" s="11">
        <v>12</v>
      </c>
      <c r="D257" s="12" t="s">
        <v>5</v>
      </c>
      <c r="E257" s="26"/>
      <c r="F257" s="27"/>
    </row>
    <row r="258" spans="1:6" ht="15" customHeight="1">
      <c r="A258" s="29"/>
      <c r="B258" s="25"/>
      <c r="C258" s="11"/>
      <c r="D258" s="12"/>
      <c r="E258" s="26"/>
      <c r="F258" s="27"/>
    </row>
    <row r="259" spans="1:6" ht="15" customHeight="1">
      <c r="A259" s="29"/>
      <c r="B259" s="28" t="s">
        <v>125</v>
      </c>
      <c r="C259" s="11"/>
      <c r="D259" s="12"/>
      <c r="E259" s="26"/>
      <c r="F259" s="27"/>
    </row>
    <row r="260" spans="1:6" ht="15" customHeight="1">
      <c r="A260" s="29"/>
      <c r="B260" s="25"/>
      <c r="C260" s="11"/>
      <c r="D260" s="12"/>
      <c r="E260" s="26"/>
      <c r="F260" s="27"/>
    </row>
    <row r="261" spans="1:6" ht="15" customHeight="1">
      <c r="A261" s="29" t="s">
        <v>14</v>
      </c>
      <c r="B261" s="25" t="s">
        <v>11</v>
      </c>
      <c r="C261" s="11" t="s">
        <v>1</v>
      </c>
      <c r="D261" s="12" t="s">
        <v>1</v>
      </c>
      <c r="E261" s="26"/>
      <c r="F261" s="27"/>
    </row>
    <row r="262" spans="1:6" ht="15" customHeight="1">
      <c r="A262" s="29"/>
      <c r="B262" s="25" t="s">
        <v>12</v>
      </c>
      <c r="C262" s="11" t="s">
        <v>1</v>
      </c>
      <c r="D262" s="12"/>
      <c r="E262" s="26"/>
      <c r="F262" s="27"/>
    </row>
    <row r="263" spans="1:6" ht="15" customHeight="1">
      <c r="A263" s="29"/>
      <c r="B263" s="25" t="s">
        <v>13</v>
      </c>
      <c r="C263" s="11">
        <v>12</v>
      </c>
      <c r="D263" s="12" t="s">
        <v>5</v>
      </c>
      <c r="E263" s="26"/>
      <c r="F263" s="27"/>
    </row>
    <row r="264" spans="1:6" ht="15" customHeight="1">
      <c r="A264" s="29"/>
      <c r="B264" s="25" t="s">
        <v>1</v>
      </c>
      <c r="C264" s="11" t="s">
        <v>1</v>
      </c>
      <c r="D264" s="12" t="s">
        <v>1</v>
      </c>
      <c r="E264" s="26"/>
      <c r="F264" s="27"/>
    </row>
    <row r="265" spans="1:6" ht="15" customHeight="1">
      <c r="A265" s="29"/>
      <c r="B265" s="25" t="s">
        <v>126</v>
      </c>
      <c r="C265" s="11"/>
      <c r="D265" s="12"/>
      <c r="E265" s="26"/>
      <c r="F265" s="27"/>
    </row>
    <row r="266" spans="1:6" ht="15" customHeight="1">
      <c r="A266" s="29"/>
      <c r="B266" s="25" t="s">
        <v>1</v>
      </c>
      <c r="C266" s="11" t="s">
        <v>1</v>
      </c>
      <c r="D266" s="12"/>
      <c r="E266" s="26"/>
      <c r="F266" s="27"/>
    </row>
    <row r="267" spans="1:6" ht="15" customHeight="1">
      <c r="A267" s="29" t="s">
        <v>16</v>
      </c>
      <c r="B267" s="30" t="s">
        <v>127</v>
      </c>
      <c r="C267" s="11"/>
      <c r="D267" s="12"/>
      <c r="E267" s="26"/>
      <c r="F267" s="27"/>
    </row>
    <row r="268" spans="1:6" ht="15" customHeight="1">
      <c r="A268" s="29"/>
      <c r="B268" s="30" t="s">
        <v>128</v>
      </c>
      <c r="C268" s="11">
        <v>21</v>
      </c>
      <c r="D268" s="12" t="s">
        <v>15</v>
      </c>
      <c r="E268" s="26"/>
      <c r="F268" s="27"/>
    </row>
    <row r="269" spans="1:6" ht="15" customHeight="1">
      <c r="A269" s="29"/>
      <c r="B269" s="25"/>
      <c r="C269" s="11"/>
      <c r="D269" s="12"/>
      <c r="E269" s="26"/>
      <c r="F269" s="27"/>
    </row>
    <row r="270" spans="1:6" ht="15" customHeight="1">
      <c r="A270" s="29" t="s">
        <v>24</v>
      </c>
      <c r="B270" s="30" t="s">
        <v>129</v>
      </c>
      <c r="C270" s="11"/>
      <c r="D270" s="12"/>
      <c r="E270" s="26"/>
      <c r="F270" s="27"/>
    </row>
    <row r="271" spans="1:6" ht="15" customHeight="1">
      <c r="A271" s="29"/>
      <c r="B271" s="30" t="s">
        <v>130</v>
      </c>
      <c r="C271" s="11">
        <v>21</v>
      </c>
      <c r="D271" s="12" t="s">
        <v>15</v>
      </c>
      <c r="E271" s="26"/>
      <c r="F271" s="27"/>
    </row>
    <row r="272" spans="1:6" ht="15" customHeight="1">
      <c r="A272" s="29"/>
      <c r="B272" s="25"/>
      <c r="C272" s="11"/>
      <c r="D272" s="12"/>
      <c r="E272" s="26"/>
      <c r="F272" s="27"/>
    </row>
    <row r="273" spans="1:6" ht="15" customHeight="1">
      <c r="A273" s="29"/>
      <c r="B273" s="28" t="s">
        <v>131</v>
      </c>
      <c r="C273" s="11"/>
      <c r="D273" s="12"/>
      <c r="E273" s="26"/>
      <c r="F273" s="27"/>
    </row>
    <row r="274" spans="1:6" ht="15" customHeight="1">
      <c r="A274" s="29"/>
      <c r="B274" s="28"/>
      <c r="C274" s="11"/>
      <c r="D274" s="12"/>
      <c r="E274" s="26"/>
      <c r="F274" s="27"/>
    </row>
    <row r="275" spans="1:6" ht="15" customHeight="1">
      <c r="A275" s="29" t="s">
        <v>31</v>
      </c>
      <c r="B275" s="25" t="s">
        <v>132</v>
      </c>
      <c r="C275" s="11"/>
      <c r="D275" s="12"/>
      <c r="E275" s="26"/>
      <c r="F275" s="27"/>
    </row>
    <row r="276" spans="1:6" ht="15" customHeight="1">
      <c r="A276" s="29"/>
      <c r="B276" s="25" t="s">
        <v>133</v>
      </c>
      <c r="C276" s="11"/>
      <c r="D276" s="12"/>
      <c r="E276" s="26"/>
      <c r="F276" s="27"/>
    </row>
    <row r="277" spans="1:6" ht="15" customHeight="1">
      <c r="A277" s="29"/>
      <c r="B277" s="25" t="s">
        <v>134</v>
      </c>
      <c r="C277" s="11">
        <v>33</v>
      </c>
      <c r="D277" s="12" t="s">
        <v>15</v>
      </c>
      <c r="E277" s="26"/>
      <c r="F277" s="27"/>
    </row>
    <row r="278" spans="1:6" ht="15" customHeight="1">
      <c r="A278" s="29"/>
      <c r="B278" s="25"/>
      <c r="C278" s="11"/>
      <c r="D278" s="12"/>
      <c r="E278" s="26"/>
      <c r="F278" s="27"/>
    </row>
    <row r="279" spans="1:6" ht="15" customHeight="1">
      <c r="A279" s="29"/>
      <c r="B279" s="28" t="s">
        <v>135</v>
      </c>
      <c r="C279" s="11"/>
      <c r="D279" s="12"/>
      <c r="E279" s="26"/>
      <c r="F279" s="27"/>
    </row>
    <row r="280" spans="1:6" ht="15" customHeight="1">
      <c r="A280" s="29"/>
      <c r="B280" s="25"/>
      <c r="C280" s="11"/>
      <c r="D280" s="12"/>
      <c r="E280" s="26"/>
      <c r="F280" s="27"/>
    </row>
    <row r="281" spans="1:6" ht="15" customHeight="1">
      <c r="A281" s="29" t="s">
        <v>34</v>
      </c>
      <c r="B281" s="25" t="s">
        <v>136</v>
      </c>
      <c r="C281" s="11"/>
      <c r="D281" s="12"/>
      <c r="E281" s="26"/>
      <c r="F281" s="27"/>
    </row>
    <row r="282" spans="1:6" ht="15" customHeight="1">
      <c r="A282" s="29"/>
      <c r="B282" s="25" t="s">
        <v>19</v>
      </c>
      <c r="C282" s="11">
        <v>33</v>
      </c>
      <c r="D282" s="12" t="s">
        <v>15</v>
      </c>
      <c r="E282" s="26"/>
      <c r="F282" s="27"/>
    </row>
    <row r="283" spans="1:6" ht="15" customHeight="1">
      <c r="A283" s="29"/>
      <c r="B283" s="25"/>
      <c r="C283" s="11"/>
      <c r="D283" s="12"/>
      <c r="E283" s="26"/>
      <c r="F283" s="27"/>
    </row>
    <row r="284" spans="1:6" ht="15" customHeight="1">
      <c r="A284" s="29"/>
      <c r="B284" s="28" t="s">
        <v>137</v>
      </c>
      <c r="C284" s="11" t="s">
        <v>1</v>
      </c>
      <c r="D284" s="12" t="s">
        <v>1</v>
      </c>
      <c r="E284" s="26"/>
      <c r="F284" s="27"/>
    </row>
    <row r="285" spans="1:6" ht="15" customHeight="1">
      <c r="A285" s="29"/>
      <c r="B285" s="25" t="s">
        <v>1</v>
      </c>
      <c r="C285" s="11" t="s">
        <v>1</v>
      </c>
      <c r="D285" s="12"/>
      <c r="E285" s="26"/>
      <c r="F285" s="27"/>
    </row>
    <row r="286" spans="1:6" ht="15" customHeight="1">
      <c r="A286" s="29" t="s">
        <v>35</v>
      </c>
      <c r="B286" s="25" t="s">
        <v>20</v>
      </c>
      <c r="C286" s="11" t="s">
        <v>21</v>
      </c>
      <c r="D286" s="12"/>
      <c r="E286" s="26"/>
      <c r="F286" s="27"/>
    </row>
    <row r="287" spans="1:6" ht="15" customHeight="1">
      <c r="A287" s="29"/>
      <c r="B287" s="25" t="s">
        <v>1</v>
      </c>
      <c r="C287" s="11"/>
      <c r="D287" s="12"/>
      <c r="E287" s="26"/>
      <c r="F287" s="27"/>
    </row>
    <row r="288" spans="1:6" ht="15" customHeight="1">
      <c r="A288" s="29" t="s">
        <v>37</v>
      </c>
      <c r="B288" s="25" t="s">
        <v>22</v>
      </c>
      <c r="C288" s="11" t="s">
        <v>21</v>
      </c>
      <c r="D288" s="12"/>
      <c r="E288" s="26"/>
      <c r="F288" s="27"/>
    </row>
    <row r="289" spans="1:6" ht="15" customHeight="1">
      <c r="A289" s="29"/>
      <c r="B289" s="25" t="s">
        <v>1</v>
      </c>
      <c r="C289" s="11" t="s">
        <v>1</v>
      </c>
      <c r="D289" s="12" t="s">
        <v>1</v>
      </c>
      <c r="E289" s="26"/>
      <c r="F289" s="27"/>
    </row>
    <row r="290" spans="1:6" ht="15" customHeight="1">
      <c r="A290" s="29"/>
      <c r="B290" s="28" t="s">
        <v>138</v>
      </c>
      <c r="E290" s="26"/>
      <c r="F290" s="27"/>
    </row>
    <row r="291" spans="1:6" ht="15" customHeight="1">
      <c r="A291" s="29"/>
      <c r="B291" s="28"/>
      <c r="E291" s="26"/>
      <c r="F291" s="27"/>
    </row>
    <row r="292" spans="1:6" ht="15" customHeight="1">
      <c r="A292" s="29"/>
      <c r="B292" s="28" t="s">
        <v>139</v>
      </c>
      <c r="C292" s="31" t="s">
        <v>1</v>
      </c>
      <c r="E292" s="26"/>
      <c r="F292" s="27"/>
    </row>
    <row r="293" spans="1:6" ht="15" customHeight="1">
      <c r="A293" s="29"/>
      <c r="B293" s="25" t="s">
        <v>1</v>
      </c>
      <c r="E293" s="26"/>
      <c r="F293" s="27"/>
    </row>
    <row r="294" spans="1:6" ht="15" customHeight="1">
      <c r="A294" s="29" t="s">
        <v>38</v>
      </c>
      <c r="B294" s="25" t="s">
        <v>140</v>
      </c>
      <c r="C294" s="11">
        <v>9</v>
      </c>
      <c r="D294" s="12" t="s">
        <v>15</v>
      </c>
      <c r="E294" s="26"/>
      <c r="F294" s="27"/>
    </row>
    <row r="295" spans="1:6" ht="15" customHeight="1">
      <c r="A295" s="29"/>
      <c r="B295" s="25"/>
      <c r="C295" s="11"/>
      <c r="D295" s="12"/>
      <c r="E295" s="26"/>
      <c r="F295" s="27"/>
    </row>
    <row r="296" spans="1:6" ht="15" customHeight="1">
      <c r="A296" s="29" t="s">
        <v>39</v>
      </c>
      <c r="B296" s="25" t="s">
        <v>23</v>
      </c>
      <c r="C296" s="11">
        <v>8</v>
      </c>
      <c r="D296" s="12" t="s">
        <v>5</v>
      </c>
      <c r="E296" s="26"/>
      <c r="F296" s="27"/>
    </row>
    <row r="297" spans="1:6" ht="15" customHeight="1">
      <c r="A297" s="29"/>
      <c r="B297" s="33"/>
      <c r="C297" s="34"/>
      <c r="D297" s="12"/>
      <c r="E297" s="13"/>
      <c r="F297" s="27"/>
    </row>
    <row r="298" spans="1:6" ht="15" customHeight="1">
      <c r="A298" s="29"/>
      <c r="B298" s="33"/>
      <c r="C298" s="34"/>
      <c r="D298" s="12"/>
      <c r="E298" s="13"/>
      <c r="F298" s="27"/>
    </row>
    <row r="299" spans="1:6" ht="15" customHeight="1">
      <c r="A299" s="29"/>
      <c r="B299" s="33"/>
      <c r="C299" s="34"/>
      <c r="D299" s="12"/>
      <c r="E299" s="13"/>
      <c r="F299" s="27"/>
    </row>
    <row r="300" spans="1:6" ht="15" customHeight="1">
      <c r="A300" s="29"/>
      <c r="B300" s="33"/>
      <c r="C300" s="34"/>
      <c r="D300" s="12"/>
      <c r="E300" s="13"/>
      <c r="F300" s="27"/>
    </row>
    <row r="301" spans="1:6" ht="15" customHeight="1">
      <c r="A301" s="29"/>
      <c r="B301" s="33"/>
      <c r="C301" s="34"/>
      <c r="D301" s="12"/>
      <c r="E301" s="13"/>
      <c r="F301" s="27"/>
    </row>
    <row r="302" spans="1:6" ht="15" customHeight="1">
      <c r="A302" s="35"/>
      <c r="B302" s="36"/>
      <c r="C302" s="37"/>
      <c r="D302" s="12"/>
      <c r="E302" s="19"/>
      <c r="F302" s="38"/>
    </row>
    <row r="303" spans="1:6" ht="15" customHeight="1">
      <c r="A303" s="21"/>
      <c r="B303" s="39"/>
      <c r="C303" s="40"/>
      <c r="D303" s="41"/>
      <c r="E303" s="42"/>
      <c r="F303" s="24"/>
    </row>
    <row r="304" spans="1:6" ht="15" customHeight="1">
      <c r="A304" s="15" t="s">
        <v>1</v>
      </c>
      <c r="B304" s="43" t="s">
        <v>17</v>
      </c>
      <c r="C304" s="17" t="s">
        <v>1</v>
      </c>
      <c r="D304" s="18"/>
      <c r="E304" s="44" t="s">
        <v>18</v>
      </c>
      <c r="F304" s="38"/>
    </row>
    <row r="305" spans="1:6" ht="15" customHeight="1">
      <c r="A305" s="9" t="s">
        <v>1</v>
      </c>
      <c r="B305" s="45" t="s">
        <v>1</v>
      </c>
      <c r="C305" s="11" t="s">
        <v>1</v>
      </c>
      <c r="D305" s="12"/>
      <c r="E305" s="8" t="s">
        <v>1</v>
      </c>
      <c r="F305" s="46"/>
    </row>
    <row r="306" spans="1:6" ht="15" customHeight="1" thickBot="1">
      <c r="A306" s="47"/>
      <c r="B306" s="48" t="s">
        <v>401</v>
      </c>
      <c r="C306" s="220">
        <f>C229+0.1</f>
        <v>2.4000000000000004</v>
      </c>
      <c r="D306" s="50"/>
      <c r="E306" s="51"/>
      <c r="F306" s="52"/>
    </row>
    <row r="307" spans="1:6" ht="15" customHeight="1">
      <c r="A307" s="2"/>
      <c r="B307" s="3"/>
      <c r="C307" s="4"/>
      <c r="D307" s="5"/>
      <c r="E307" s="6"/>
      <c r="F307" s="7"/>
    </row>
    <row r="308" spans="1:6" ht="15" customHeight="1">
      <c r="A308" s="9"/>
      <c r="B308" s="45" t="s">
        <v>1</v>
      </c>
      <c r="C308" s="11"/>
      <c r="D308" s="12" t="s">
        <v>1</v>
      </c>
      <c r="E308" s="997" t="s">
        <v>0</v>
      </c>
      <c r="F308" s="997"/>
    </row>
    <row r="309" spans="1:6" ht="15" customHeight="1">
      <c r="A309" s="15"/>
      <c r="B309" s="16"/>
      <c r="C309" s="17"/>
      <c r="D309" s="18"/>
      <c r="E309" s="19"/>
      <c r="F309" s="20"/>
    </row>
    <row r="310" spans="1:6" ht="15" customHeight="1">
      <c r="A310" s="53"/>
      <c r="B310" s="22"/>
      <c r="E310" s="23"/>
      <c r="F310" s="24"/>
    </row>
    <row r="311" spans="1:6" ht="15" customHeight="1">
      <c r="A311" s="29"/>
      <c r="B311" s="28" t="s">
        <v>138</v>
      </c>
      <c r="E311" s="26"/>
      <c r="F311" s="27"/>
    </row>
    <row r="312" spans="1:6" ht="15" customHeight="1">
      <c r="A312" s="29"/>
      <c r="B312" s="25"/>
      <c r="E312" s="26"/>
      <c r="F312" s="27"/>
    </row>
    <row r="313" spans="1:6" ht="15" customHeight="1">
      <c r="A313" s="29"/>
      <c r="B313" s="25" t="s">
        <v>141</v>
      </c>
      <c r="C313" s="11"/>
      <c r="D313" s="12"/>
      <c r="E313" s="26"/>
      <c r="F313" s="27"/>
    </row>
    <row r="314" spans="1:6" ht="15" customHeight="1">
      <c r="A314" s="29"/>
      <c r="B314" s="25" t="s">
        <v>142</v>
      </c>
      <c r="C314" s="11"/>
      <c r="D314" s="12"/>
      <c r="E314" s="26"/>
      <c r="F314" s="27"/>
    </row>
    <row r="315" spans="1:6" ht="15" customHeight="1">
      <c r="A315" s="29"/>
      <c r="B315" s="25"/>
      <c r="C315" s="11"/>
      <c r="D315" s="12"/>
      <c r="E315" s="26"/>
      <c r="F315" s="27"/>
    </row>
    <row r="316" spans="1:6" ht="15" customHeight="1">
      <c r="A316" s="29" t="s">
        <v>2</v>
      </c>
      <c r="B316" s="25" t="s">
        <v>143</v>
      </c>
      <c r="C316" s="11">
        <v>4</v>
      </c>
      <c r="D316" s="12" t="s">
        <v>5</v>
      </c>
      <c r="E316" s="26"/>
      <c r="F316" s="27"/>
    </row>
    <row r="317" spans="1:6" ht="15" customHeight="1">
      <c r="A317" s="29"/>
      <c r="B317" s="25"/>
      <c r="C317" s="11"/>
      <c r="D317" s="12"/>
      <c r="E317" s="26"/>
      <c r="F317" s="27"/>
    </row>
    <row r="318" spans="1:6" ht="15" customHeight="1">
      <c r="A318" s="29" t="s">
        <v>6</v>
      </c>
      <c r="B318" s="25" t="s">
        <v>144</v>
      </c>
      <c r="C318" s="11">
        <v>1</v>
      </c>
      <c r="D318" s="12" t="s">
        <v>5</v>
      </c>
      <c r="E318" s="26"/>
      <c r="F318" s="27"/>
    </row>
    <row r="319" spans="1:6" ht="15" customHeight="1">
      <c r="A319" s="29"/>
      <c r="B319" s="25"/>
      <c r="C319" s="11"/>
      <c r="D319" s="12"/>
      <c r="E319" s="26"/>
      <c r="F319" s="27"/>
    </row>
    <row r="320" spans="1:6" ht="15" customHeight="1">
      <c r="A320" s="29" t="s">
        <v>7</v>
      </c>
      <c r="B320" s="25" t="s">
        <v>403</v>
      </c>
      <c r="C320" s="11"/>
      <c r="D320" s="12"/>
      <c r="E320" s="26"/>
      <c r="F320" s="27"/>
    </row>
    <row r="321" spans="1:6" ht="15" customHeight="1">
      <c r="A321" s="29"/>
      <c r="B321" s="25" t="s">
        <v>145</v>
      </c>
      <c r="C321" s="11">
        <v>33</v>
      </c>
      <c r="D321" s="12" t="s">
        <v>15</v>
      </c>
      <c r="E321" s="26"/>
      <c r="F321" s="27"/>
    </row>
    <row r="322" spans="1:6" ht="15" customHeight="1">
      <c r="A322" s="29"/>
      <c r="B322" s="25"/>
      <c r="C322" s="11"/>
      <c r="D322" s="12"/>
      <c r="E322" s="26"/>
      <c r="F322" s="27"/>
    </row>
    <row r="323" spans="1:6" ht="15" customHeight="1">
      <c r="A323" s="29"/>
      <c r="B323" s="28" t="s">
        <v>146</v>
      </c>
      <c r="C323" s="11"/>
      <c r="D323" s="12"/>
      <c r="E323" s="26"/>
      <c r="F323" s="27"/>
    </row>
    <row r="324" spans="1:6" ht="15" customHeight="1">
      <c r="A324" s="29"/>
      <c r="B324" s="28"/>
      <c r="C324" s="11"/>
      <c r="D324" s="12"/>
      <c r="E324" s="26"/>
      <c r="F324" s="27"/>
    </row>
    <row r="325" spans="1:6" ht="15" customHeight="1">
      <c r="A325" s="29" t="s">
        <v>8</v>
      </c>
      <c r="B325" s="25" t="s">
        <v>147</v>
      </c>
      <c r="C325" s="11">
        <v>8</v>
      </c>
      <c r="D325" s="12" t="s">
        <v>15</v>
      </c>
      <c r="E325" s="26"/>
      <c r="F325" s="27"/>
    </row>
    <row r="326" spans="1:6" ht="15" customHeight="1">
      <c r="A326" s="29"/>
      <c r="B326" s="25"/>
      <c r="C326" s="11"/>
      <c r="D326" s="12"/>
      <c r="E326" s="26"/>
      <c r="F326" s="27"/>
    </row>
    <row r="327" spans="1:6" ht="15" customHeight="1">
      <c r="A327" s="29" t="s">
        <v>10</v>
      </c>
      <c r="B327" s="25" t="s">
        <v>148</v>
      </c>
      <c r="C327" s="11">
        <v>36</v>
      </c>
      <c r="D327" s="12" t="s">
        <v>25</v>
      </c>
      <c r="E327" s="26"/>
      <c r="F327" s="27"/>
    </row>
    <row r="328" spans="1:6" ht="15" customHeight="1">
      <c r="A328" s="29"/>
      <c r="B328" s="25"/>
      <c r="C328" s="11"/>
      <c r="D328" s="12"/>
      <c r="E328" s="26"/>
      <c r="F328" s="27"/>
    </row>
    <row r="329" spans="1:6" ht="15" customHeight="1">
      <c r="A329" s="29"/>
      <c r="B329" s="28" t="s">
        <v>149</v>
      </c>
      <c r="C329" s="11"/>
      <c r="D329" s="12"/>
      <c r="E329" s="26"/>
      <c r="F329" s="27"/>
    </row>
    <row r="330" spans="1:6" ht="15" customHeight="1">
      <c r="A330" s="29"/>
      <c r="B330" s="25"/>
      <c r="C330" s="11"/>
      <c r="D330" s="12"/>
      <c r="E330" s="26"/>
      <c r="F330" s="27"/>
    </row>
    <row r="331" spans="1:6" ht="15" customHeight="1">
      <c r="A331" s="29" t="s">
        <v>14</v>
      </c>
      <c r="B331" s="25" t="s">
        <v>26</v>
      </c>
      <c r="C331" s="11"/>
      <c r="D331" s="12"/>
      <c r="E331" s="26"/>
      <c r="F331" s="27"/>
    </row>
    <row r="332" spans="1:6" ht="15" customHeight="1">
      <c r="A332" s="29"/>
      <c r="B332" s="25" t="s">
        <v>150</v>
      </c>
      <c r="C332" s="11">
        <v>33</v>
      </c>
      <c r="D332" s="12" t="s">
        <v>15</v>
      </c>
      <c r="E332" s="26"/>
      <c r="F332" s="27"/>
    </row>
    <row r="333" spans="1:6" ht="15" customHeight="1">
      <c r="A333" s="29"/>
      <c r="B333" s="25"/>
      <c r="C333" s="11"/>
      <c r="D333" s="12"/>
      <c r="E333" s="26"/>
      <c r="F333" s="27"/>
    </row>
    <row r="334" spans="1:6" ht="15" customHeight="1">
      <c r="A334" s="29" t="s">
        <v>16</v>
      </c>
      <c r="B334" s="25" t="s">
        <v>151</v>
      </c>
      <c r="C334" s="11">
        <v>50</v>
      </c>
      <c r="D334" s="12" t="s">
        <v>97</v>
      </c>
      <c r="E334" s="26"/>
      <c r="F334" s="27"/>
    </row>
    <row r="335" spans="1:6" ht="15" customHeight="1">
      <c r="A335" s="29"/>
      <c r="B335" s="25"/>
      <c r="C335" s="11"/>
      <c r="D335" s="12"/>
      <c r="E335" s="26"/>
      <c r="F335" s="27"/>
    </row>
    <row r="336" spans="1:6" ht="15" customHeight="1">
      <c r="A336" s="29" t="s">
        <v>24</v>
      </c>
      <c r="B336" s="25" t="s">
        <v>152</v>
      </c>
      <c r="C336" s="11"/>
      <c r="D336" s="12"/>
      <c r="E336" s="26"/>
      <c r="F336" s="27"/>
    </row>
    <row r="337" spans="1:6" ht="15" customHeight="1">
      <c r="A337" s="29"/>
      <c r="B337" s="25" t="s">
        <v>153</v>
      </c>
      <c r="C337" s="11">
        <v>300</v>
      </c>
      <c r="D337" s="12" t="s">
        <v>97</v>
      </c>
      <c r="E337" s="26"/>
      <c r="F337" s="27"/>
    </row>
    <row r="338" spans="1:6" ht="15" customHeight="1">
      <c r="A338" s="29"/>
      <c r="B338" s="25"/>
      <c r="C338" s="11"/>
      <c r="D338" s="12"/>
      <c r="E338" s="26"/>
      <c r="F338" s="27"/>
    </row>
    <row r="339" spans="1:6" ht="15" customHeight="1">
      <c r="A339" s="29" t="s">
        <v>31</v>
      </c>
      <c r="B339" s="54" t="s">
        <v>154</v>
      </c>
      <c r="C339" s="11">
        <v>400</v>
      </c>
      <c r="D339" s="12" t="s">
        <v>97</v>
      </c>
      <c r="E339" s="26"/>
      <c r="F339" s="27"/>
    </row>
    <row r="340" spans="1:6" ht="15" customHeight="1">
      <c r="A340" s="29"/>
      <c r="B340" s="54"/>
      <c r="C340" s="11"/>
      <c r="D340" s="12"/>
      <c r="E340" s="26"/>
      <c r="F340" s="27"/>
    </row>
    <row r="341" spans="1:6" ht="15" customHeight="1">
      <c r="A341" s="214"/>
      <c r="B341" s="171" t="s">
        <v>396</v>
      </c>
      <c r="C341" s="209"/>
      <c r="D341" s="210"/>
      <c r="E341" s="26"/>
      <c r="F341" s="27"/>
    </row>
    <row r="342" spans="1:6" ht="15" customHeight="1">
      <c r="A342" s="214"/>
      <c r="B342" s="77"/>
      <c r="C342" s="209"/>
      <c r="D342" s="210"/>
      <c r="E342" s="26"/>
      <c r="F342" s="27"/>
    </row>
    <row r="343" spans="1:6" ht="15" customHeight="1">
      <c r="A343" s="214" t="s">
        <v>34</v>
      </c>
      <c r="B343" s="77" t="s">
        <v>1019</v>
      </c>
      <c r="C343" s="209"/>
      <c r="D343" s="210"/>
      <c r="E343" s="26"/>
      <c r="F343" s="27"/>
    </row>
    <row r="344" spans="1:6" ht="15" customHeight="1">
      <c r="A344" s="214"/>
      <c r="B344" s="77" t="s">
        <v>1020</v>
      </c>
      <c r="C344" s="209"/>
      <c r="D344" s="210" t="s">
        <v>374</v>
      </c>
      <c r="E344" s="26"/>
      <c r="F344" s="27"/>
    </row>
    <row r="345" spans="1:6" ht="15" customHeight="1">
      <c r="A345" s="29"/>
      <c r="B345" s="54"/>
      <c r="C345" s="11"/>
      <c r="D345" s="12"/>
      <c r="E345" s="26"/>
      <c r="F345" s="27"/>
    </row>
    <row r="346" spans="1:6" ht="15" customHeight="1">
      <c r="A346" s="69"/>
      <c r="B346" s="140" t="s">
        <v>404</v>
      </c>
      <c r="C346" s="70"/>
      <c r="D346" s="209"/>
      <c r="E346" s="26"/>
      <c r="F346" s="27"/>
    </row>
    <row r="347" spans="1:6" ht="15" customHeight="1">
      <c r="A347" s="69"/>
      <c r="B347" s="77"/>
      <c r="C347" s="70"/>
      <c r="D347" s="209"/>
      <c r="E347" s="26"/>
      <c r="F347" s="27"/>
    </row>
    <row r="348" spans="1:6" ht="15" customHeight="1">
      <c r="A348" s="69"/>
      <c r="B348" s="238" t="s">
        <v>405</v>
      </c>
      <c r="C348" s="239"/>
      <c r="D348" s="240"/>
      <c r="E348" s="26"/>
      <c r="F348" s="27"/>
    </row>
    <row r="349" spans="1:6" ht="15" customHeight="1">
      <c r="A349" s="69"/>
      <c r="B349" s="238" t="s">
        <v>406</v>
      </c>
      <c r="C349" s="239"/>
      <c r="D349" s="240"/>
      <c r="E349" s="26"/>
      <c r="F349" s="27"/>
    </row>
    <row r="350" spans="1:6" ht="15" customHeight="1">
      <c r="A350" s="69"/>
      <c r="B350" s="241"/>
      <c r="C350" s="239"/>
      <c r="D350" s="240"/>
      <c r="E350" s="26"/>
      <c r="F350" s="27"/>
    </row>
    <row r="351" spans="1:6" ht="15" customHeight="1">
      <c r="A351" s="69" t="s">
        <v>1021</v>
      </c>
      <c r="B351" s="241" t="s">
        <v>407</v>
      </c>
      <c r="C351" s="239"/>
      <c r="D351" s="240"/>
      <c r="E351" s="26"/>
      <c r="F351" s="27"/>
    </row>
    <row r="352" spans="1:6" ht="15" customHeight="1">
      <c r="A352" s="69"/>
      <c r="B352" s="241" t="s">
        <v>98</v>
      </c>
      <c r="C352" s="70">
        <v>64</v>
      </c>
      <c r="D352" s="240" t="s">
        <v>15</v>
      </c>
      <c r="E352" s="26"/>
      <c r="F352" s="27"/>
    </row>
    <row r="353" spans="1:6" ht="15" customHeight="1">
      <c r="A353" s="29"/>
      <c r="B353" s="25"/>
      <c r="C353" s="11"/>
      <c r="D353" s="12"/>
      <c r="E353" s="26"/>
      <c r="F353" s="27"/>
    </row>
    <row r="354" spans="1:6" ht="15" customHeight="1">
      <c r="A354" s="29"/>
      <c r="B354" s="55"/>
      <c r="C354" s="11"/>
      <c r="D354" s="12"/>
      <c r="E354" s="26"/>
      <c r="F354" s="27"/>
    </row>
    <row r="355" spans="1:6" ht="15" customHeight="1">
      <c r="A355" s="29"/>
      <c r="B355" s="25"/>
      <c r="C355" s="11"/>
      <c r="D355" s="12"/>
      <c r="E355" s="26"/>
      <c r="F355" s="27"/>
    </row>
    <row r="356" spans="1:6" ht="15" customHeight="1">
      <c r="A356" s="29"/>
      <c r="B356" s="25"/>
      <c r="C356" s="11"/>
      <c r="D356" s="12"/>
      <c r="E356" s="26"/>
      <c r="F356" s="27"/>
    </row>
    <row r="357" spans="1:6" ht="15" customHeight="1">
      <c r="A357" s="29"/>
      <c r="B357" s="25"/>
      <c r="C357" s="11"/>
      <c r="D357" s="12"/>
      <c r="E357" s="26"/>
      <c r="F357" s="27"/>
    </row>
    <row r="358" spans="1:6" ht="15" customHeight="1">
      <c r="A358" s="29"/>
      <c r="B358" s="25"/>
      <c r="C358" s="11"/>
      <c r="D358" s="12"/>
      <c r="E358" s="26"/>
      <c r="F358" s="27"/>
    </row>
    <row r="359" spans="1:6" ht="15" customHeight="1">
      <c r="A359" s="29"/>
      <c r="B359" s="25"/>
      <c r="C359" s="11"/>
      <c r="D359" s="12"/>
      <c r="E359" s="26"/>
      <c r="F359" s="27"/>
    </row>
    <row r="360" spans="1:6" ht="15" customHeight="1">
      <c r="A360" s="29"/>
      <c r="B360" s="25"/>
      <c r="C360" s="11"/>
      <c r="D360" s="12"/>
      <c r="E360" s="26"/>
      <c r="F360" s="27"/>
    </row>
    <row r="361" spans="1:6" ht="15" customHeight="1">
      <c r="A361" s="29"/>
      <c r="B361" s="25"/>
      <c r="C361" s="11"/>
      <c r="D361" s="12"/>
      <c r="E361" s="26"/>
      <c r="F361" s="27"/>
    </row>
    <row r="362" spans="1:6" ht="15" customHeight="1">
      <c r="A362" s="29"/>
      <c r="B362" s="25"/>
      <c r="C362" s="11"/>
      <c r="D362" s="12"/>
      <c r="E362" s="26"/>
      <c r="F362" s="27"/>
    </row>
    <row r="363" spans="1:6" ht="15" customHeight="1">
      <c r="A363" s="29"/>
      <c r="B363" s="25"/>
      <c r="C363" s="11"/>
      <c r="D363" s="12"/>
      <c r="E363" s="26"/>
      <c r="F363" s="27"/>
    </row>
    <row r="364" spans="1:6" ht="15" customHeight="1">
      <c r="A364" s="29"/>
      <c r="B364" s="25"/>
      <c r="C364" s="11"/>
      <c r="D364" s="12"/>
      <c r="E364" s="26"/>
      <c r="F364" s="27"/>
    </row>
    <row r="365" spans="1:6" ht="15" customHeight="1">
      <c r="A365" s="29"/>
      <c r="B365" s="25"/>
      <c r="C365" s="11"/>
      <c r="D365" s="12"/>
      <c r="E365" s="26"/>
      <c r="F365" s="27"/>
    </row>
    <row r="366" spans="1:6" ht="15" customHeight="1">
      <c r="A366" s="29"/>
      <c r="B366" s="25"/>
      <c r="C366" s="11"/>
      <c r="D366" s="12"/>
      <c r="E366" s="26"/>
      <c r="F366" s="27"/>
    </row>
    <row r="367" spans="1:6" ht="15" customHeight="1">
      <c r="A367" s="29"/>
      <c r="B367" s="25"/>
      <c r="C367" s="11"/>
      <c r="D367" s="12"/>
      <c r="E367" s="26"/>
      <c r="F367" s="27"/>
    </row>
    <row r="368" spans="1:6" ht="15" customHeight="1">
      <c r="A368" s="29"/>
      <c r="B368" s="25"/>
      <c r="C368" s="11"/>
      <c r="D368" s="12"/>
      <c r="E368" s="26"/>
      <c r="F368" s="27"/>
    </row>
    <row r="369" spans="1:6" ht="15" customHeight="1">
      <c r="A369" s="29"/>
      <c r="B369" s="25"/>
      <c r="C369" s="11"/>
      <c r="D369" s="12"/>
      <c r="E369" s="26"/>
      <c r="F369" s="27"/>
    </row>
    <row r="370" spans="1:6" ht="15" customHeight="1">
      <c r="A370" s="29"/>
      <c r="B370" s="25"/>
      <c r="C370" s="11"/>
      <c r="D370" s="12"/>
      <c r="E370" s="26"/>
      <c r="F370" s="27"/>
    </row>
    <row r="371" spans="1:6" ht="15" customHeight="1">
      <c r="A371" s="29"/>
      <c r="B371" s="25"/>
      <c r="C371" s="11"/>
      <c r="D371" s="12"/>
      <c r="E371" s="26"/>
      <c r="F371" s="27"/>
    </row>
    <row r="372" spans="1:6" ht="15" customHeight="1">
      <c r="A372" s="29"/>
      <c r="B372" s="28"/>
      <c r="C372" s="11"/>
      <c r="D372" s="12"/>
      <c r="E372" s="26"/>
      <c r="F372" s="27"/>
    </row>
    <row r="373" spans="1:6" ht="15" customHeight="1">
      <c r="A373" s="29"/>
      <c r="B373" s="25"/>
      <c r="C373" s="11"/>
      <c r="D373" s="12"/>
      <c r="E373" s="26"/>
      <c r="F373" s="27"/>
    </row>
    <row r="374" spans="1:6" ht="15" customHeight="1">
      <c r="A374" s="29"/>
      <c r="B374" s="25"/>
      <c r="C374" s="11"/>
      <c r="D374" s="12"/>
      <c r="E374" s="26"/>
      <c r="F374" s="27"/>
    </row>
    <row r="375" spans="1:6" ht="15" customHeight="1">
      <c r="A375" s="29"/>
      <c r="B375" s="25"/>
      <c r="C375" s="11"/>
      <c r="D375" s="12"/>
      <c r="E375" s="26"/>
      <c r="F375" s="27"/>
    </row>
    <row r="376" spans="1:6" ht="15" customHeight="1">
      <c r="A376" s="29"/>
      <c r="B376" s="25"/>
      <c r="C376" s="11"/>
      <c r="D376" s="12"/>
      <c r="E376" s="26"/>
      <c r="F376" s="27"/>
    </row>
    <row r="377" spans="1:6" ht="15" customHeight="1">
      <c r="A377" s="29"/>
      <c r="B377" s="25"/>
      <c r="C377" s="11"/>
      <c r="D377" s="12"/>
      <c r="E377" s="26"/>
      <c r="F377" s="27"/>
    </row>
    <row r="378" spans="1:6" ht="15" customHeight="1">
      <c r="A378" s="29"/>
      <c r="B378" s="25"/>
      <c r="C378" s="11"/>
      <c r="D378" s="12"/>
      <c r="E378" s="26"/>
      <c r="F378" s="27"/>
    </row>
    <row r="379" spans="1:6" ht="15" customHeight="1">
      <c r="A379" s="29"/>
      <c r="B379" s="25"/>
      <c r="C379" s="11"/>
      <c r="D379" s="12"/>
      <c r="E379" s="26"/>
      <c r="F379" s="27"/>
    </row>
    <row r="380" spans="1:6" ht="15" customHeight="1">
      <c r="A380" s="21"/>
      <c r="B380" s="39"/>
      <c r="C380" s="40"/>
      <c r="D380" s="41"/>
      <c r="E380" s="42"/>
      <c r="F380" s="24"/>
    </row>
    <row r="381" spans="1:6" ht="15" customHeight="1">
      <c r="A381" s="15" t="s">
        <v>1</v>
      </c>
      <c r="B381" s="43" t="s">
        <v>17</v>
      </c>
      <c r="C381" s="17" t="s">
        <v>1</v>
      </c>
      <c r="D381" s="18"/>
      <c r="E381" s="44" t="s">
        <v>18</v>
      </c>
      <c r="F381" s="38"/>
    </row>
    <row r="382" spans="1:6" ht="15" customHeight="1">
      <c r="A382" s="9" t="s">
        <v>1</v>
      </c>
      <c r="B382" s="45" t="s">
        <v>1</v>
      </c>
      <c r="C382" s="31" t="s">
        <v>1</v>
      </c>
      <c r="E382" s="8" t="s">
        <v>1</v>
      </c>
      <c r="F382" s="46"/>
    </row>
    <row r="383" spans="1:6" ht="15" customHeight="1" thickBot="1">
      <c r="A383" s="47"/>
      <c r="B383" s="48" t="s">
        <v>401</v>
      </c>
      <c r="C383" s="220">
        <f>C306+0.1</f>
        <v>2.5000000000000004</v>
      </c>
      <c r="D383" s="50"/>
      <c r="E383" s="51"/>
      <c r="F383" s="52"/>
    </row>
    <row r="384" spans="1:6" ht="15" customHeight="1">
      <c r="A384" s="2"/>
      <c r="B384" s="3"/>
      <c r="C384" s="4"/>
      <c r="D384" s="5"/>
      <c r="E384" s="6"/>
      <c r="F384" s="7"/>
    </row>
    <row r="385" spans="1:6" ht="15" customHeight="1">
      <c r="A385" s="9"/>
      <c r="B385" s="45" t="s">
        <v>1</v>
      </c>
      <c r="C385" s="11"/>
      <c r="D385" s="12" t="s">
        <v>1</v>
      </c>
      <c r="E385" s="997" t="s">
        <v>0</v>
      </c>
      <c r="F385" s="997"/>
    </row>
    <row r="386" spans="1:6" ht="15" customHeight="1">
      <c r="A386" s="15"/>
      <c r="B386" s="16"/>
      <c r="C386" s="17"/>
      <c r="D386" s="18"/>
      <c r="E386" s="19"/>
      <c r="F386" s="20"/>
    </row>
    <row r="387" spans="1:6" ht="15" customHeight="1">
      <c r="A387" s="21"/>
      <c r="B387" s="22"/>
      <c r="E387" s="23"/>
      <c r="F387" s="24"/>
    </row>
    <row r="388" spans="1:6" ht="15" customHeight="1">
      <c r="A388" s="9"/>
      <c r="B388" s="25" t="s">
        <v>1</v>
      </c>
      <c r="E388" s="26"/>
      <c r="F388" s="27"/>
    </row>
    <row r="389" spans="1:6" ht="15" customHeight="1">
      <c r="A389" s="9"/>
      <c r="B389" s="25" t="s">
        <v>1</v>
      </c>
      <c r="E389" s="26"/>
      <c r="F389" s="27"/>
    </row>
    <row r="390" spans="1:6" ht="15" customHeight="1">
      <c r="A390" s="9" t="s">
        <v>1</v>
      </c>
      <c r="B390" s="25" t="s">
        <v>1</v>
      </c>
      <c r="C390" s="31" t="s">
        <v>1</v>
      </c>
      <c r="E390" s="26"/>
      <c r="F390" s="27"/>
    </row>
    <row r="391" spans="1:6" ht="15" customHeight="1">
      <c r="A391" s="9" t="s">
        <v>1</v>
      </c>
      <c r="B391" s="25" t="s">
        <v>1</v>
      </c>
      <c r="E391" s="26"/>
      <c r="F391" s="27"/>
    </row>
    <row r="392" spans="1:6" ht="15" customHeight="1">
      <c r="A392" s="9" t="s">
        <v>1</v>
      </c>
      <c r="B392" s="25" t="s">
        <v>1</v>
      </c>
      <c r="C392" s="31" t="s">
        <v>1</v>
      </c>
      <c r="E392" s="26"/>
      <c r="F392" s="27"/>
    </row>
    <row r="393" spans="1:6" ht="15" customHeight="1">
      <c r="A393" s="9"/>
      <c r="B393" s="25" t="s">
        <v>1</v>
      </c>
      <c r="E393" s="26"/>
      <c r="F393" s="27"/>
    </row>
    <row r="394" spans="1:6" ht="15" customHeight="1">
      <c r="A394" s="9"/>
      <c r="B394" s="25" t="s">
        <v>1</v>
      </c>
      <c r="E394" s="26"/>
      <c r="F394" s="27"/>
    </row>
    <row r="395" spans="1:6" ht="15" customHeight="1">
      <c r="A395" s="9"/>
      <c r="B395" s="25" t="s">
        <v>1</v>
      </c>
      <c r="C395" s="31" t="s">
        <v>1</v>
      </c>
      <c r="E395" s="26"/>
      <c r="F395" s="27"/>
    </row>
    <row r="396" spans="1:6" ht="15" customHeight="1">
      <c r="A396" s="9" t="s">
        <v>1</v>
      </c>
      <c r="B396" s="25" t="s">
        <v>1</v>
      </c>
      <c r="C396" s="31" t="s">
        <v>1</v>
      </c>
      <c r="E396" s="26"/>
      <c r="F396" s="27"/>
    </row>
    <row r="397" spans="1:6" ht="15" customHeight="1">
      <c r="A397" s="9"/>
      <c r="B397" s="25" t="s">
        <v>1</v>
      </c>
      <c r="E397" s="26"/>
      <c r="F397" s="27"/>
    </row>
    <row r="398" spans="1:6" ht="15" customHeight="1">
      <c r="A398" s="9" t="s">
        <v>1</v>
      </c>
      <c r="B398" s="25" t="s">
        <v>1</v>
      </c>
      <c r="C398" s="31" t="s">
        <v>1</v>
      </c>
      <c r="E398" s="26"/>
      <c r="F398" s="27"/>
    </row>
    <row r="399" spans="1:6" ht="15" customHeight="1">
      <c r="A399" s="9"/>
      <c r="B399" s="25" t="s">
        <v>1</v>
      </c>
      <c r="E399" s="26"/>
      <c r="F399" s="27"/>
    </row>
    <row r="400" spans="1:6" ht="15" customHeight="1">
      <c r="A400" s="9" t="s">
        <v>1</v>
      </c>
      <c r="B400" s="25" t="s">
        <v>1</v>
      </c>
      <c r="E400" s="26"/>
      <c r="F400" s="27"/>
    </row>
    <row r="401" spans="1:6" ht="15" customHeight="1">
      <c r="A401" s="9"/>
      <c r="B401" s="25" t="s">
        <v>1</v>
      </c>
      <c r="E401" s="26"/>
      <c r="F401" s="27"/>
    </row>
    <row r="402" spans="1:6" ht="15" customHeight="1">
      <c r="A402" s="9"/>
      <c r="B402" s="56" t="s">
        <v>27</v>
      </c>
      <c r="E402" s="26"/>
      <c r="F402" s="27"/>
    </row>
    <row r="403" spans="1:6" ht="15" customHeight="1">
      <c r="A403" s="9"/>
      <c r="B403" s="56" t="s">
        <v>1</v>
      </c>
      <c r="C403" s="31" t="s">
        <v>1</v>
      </c>
      <c r="E403" s="26"/>
      <c r="F403" s="27"/>
    </row>
    <row r="404" spans="1:6" ht="15" customHeight="1">
      <c r="A404" s="9"/>
      <c r="B404" s="56" t="s">
        <v>70</v>
      </c>
      <c r="C404" s="31" t="s">
        <v>1</v>
      </c>
      <c r="E404" s="26"/>
      <c r="F404" s="27"/>
    </row>
    <row r="405" spans="1:6" ht="15" customHeight="1">
      <c r="A405" s="9" t="s">
        <v>1</v>
      </c>
      <c r="B405" s="25" t="s">
        <v>1</v>
      </c>
      <c r="E405" s="26"/>
      <c r="F405" s="27"/>
    </row>
    <row r="406" spans="1:6" ht="15" customHeight="1">
      <c r="A406" s="9"/>
      <c r="B406" s="57">
        <f>C306</f>
        <v>2.4000000000000004</v>
      </c>
      <c r="C406" s="31" t="s">
        <v>1</v>
      </c>
      <c r="E406" s="26"/>
      <c r="F406" s="27"/>
    </row>
    <row r="407" spans="1:6" ht="15" customHeight="1">
      <c r="A407" s="9" t="s">
        <v>1</v>
      </c>
      <c r="B407" s="57" t="s">
        <v>1</v>
      </c>
      <c r="E407" s="26"/>
      <c r="F407" s="27"/>
    </row>
    <row r="408" spans="1:6" ht="15" customHeight="1">
      <c r="A408" s="9" t="s">
        <v>1</v>
      </c>
      <c r="B408" s="57">
        <f>C383</f>
        <v>2.5000000000000004</v>
      </c>
      <c r="C408" s="31" t="s">
        <v>1</v>
      </c>
      <c r="E408" s="26"/>
      <c r="F408" s="27"/>
    </row>
    <row r="409" spans="1:6" ht="15" customHeight="1">
      <c r="A409" s="9"/>
      <c r="B409" s="25" t="s">
        <v>1</v>
      </c>
      <c r="E409" s="26"/>
      <c r="F409" s="27"/>
    </row>
    <row r="410" spans="1:6" ht="15" customHeight="1">
      <c r="A410" s="9"/>
      <c r="B410" s="57"/>
      <c r="E410" s="26"/>
      <c r="F410" s="27"/>
    </row>
    <row r="411" spans="1:6" ht="15" customHeight="1">
      <c r="A411" s="9"/>
      <c r="B411" s="25" t="s">
        <v>1</v>
      </c>
      <c r="E411" s="26"/>
      <c r="F411" s="27"/>
    </row>
    <row r="412" spans="1:6" ht="15" customHeight="1">
      <c r="A412" s="9"/>
      <c r="B412" s="25" t="s">
        <v>1</v>
      </c>
      <c r="E412" s="26"/>
      <c r="F412" s="27"/>
    </row>
    <row r="413" spans="1:6" ht="15" customHeight="1">
      <c r="A413" s="9" t="s">
        <v>1</v>
      </c>
      <c r="B413" s="25" t="s">
        <v>1</v>
      </c>
      <c r="E413" s="26"/>
      <c r="F413" s="27"/>
    </row>
    <row r="414" spans="1:6" ht="15" customHeight="1">
      <c r="A414" s="9"/>
      <c r="B414" s="25" t="s">
        <v>1</v>
      </c>
      <c r="C414" s="31" t="s">
        <v>1</v>
      </c>
      <c r="E414" s="26"/>
      <c r="F414" s="27"/>
    </row>
    <row r="415" spans="1:6" ht="15" customHeight="1">
      <c r="A415" s="9"/>
      <c r="B415" s="25" t="s">
        <v>1</v>
      </c>
      <c r="E415" s="26"/>
      <c r="F415" s="27"/>
    </row>
    <row r="416" spans="1:6" ht="15" customHeight="1">
      <c r="A416" s="9"/>
      <c r="B416" s="25" t="s">
        <v>1</v>
      </c>
      <c r="E416" s="26"/>
      <c r="F416" s="27"/>
    </row>
    <row r="417" spans="1:6" ht="15" customHeight="1">
      <c r="A417" s="9"/>
      <c r="B417" s="25" t="s">
        <v>1</v>
      </c>
      <c r="E417" s="26"/>
      <c r="F417" s="27"/>
    </row>
    <row r="418" spans="1:6" ht="15" customHeight="1">
      <c r="A418" s="9" t="s">
        <v>1</v>
      </c>
      <c r="B418" s="25" t="s">
        <v>1</v>
      </c>
      <c r="C418" s="31" t="s">
        <v>1</v>
      </c>
      <c r="E418" s="26"/>
      <c r="F418" s="27"/>
    </row>
    <row r="419" spans="1:6" ht="15" customHeight="1">
      <c r="A419" s="9" t="s">
        <v>1</v>
      </c>
      <c r="B419" s="25" t="s">
        <v>1</v>
      </c>
      <c r="C419" s="31" t="s">
        <v>1</v>
      </c>
      <c r="E419" s="26"/>
      <c r="F419" s="27"/>
    </row>
    <row r="420" spans="1:6" ht="15" customHeight="1">
      <c r="A420" s="9" t="s">
        <v>1</v>
      </c>
      <c r="B420" s="25" t="s">
        <v>1</v>
      </c>
      <c r="C420" s="31" t="s">
        <v>1</v>
      </c>
      <c r="E420" s="26"/>
      <c r="F420" s="27"/>
    </row>
    <row r="421" spans="1:6" ht="15" customHeight="1">
      <c r="A421" s="9"/>
      <c r="B421" s="25" t="s">
        <v>1</v>
      </c>
      <c r="E421" s="26"/>
      <c r="F421" s="27"/>
    </row>
    <row r="422" spans="1:6" ht="15" customHeight="1">
      <c r="A422" s="9"/>
      <c r="B422" s="25" t="s">
        <v>1</v>
      </c>
      <c r="E422" s="26"/>
      <c r="F422" s="27"/>
    </row>
    <row r="423" spans="1:6" ht="15" customHeight="1">
      <c r="A423" s="9" t="s">
        <v>1</v>
      </c>
      <c r="B423" s="25" t="s">
        <v>1</v>
      </c>
      <c r="C423" s="31" t="s">
        <v>1</v>
      </c>
      <c r="E423" s="26"/>
      <c r="F423" s="27"/>
    </row>
    <row r="424" spans="1:6" ht="15" customHeight="1">
      <c r="A424" s="9"/>
      <c r="B424" s="25" t="s">
        <v>1</v>
      </c>
      <c r="C424" s="31" t="s">
        <v>1</v>
      </c>
      <c r="E424" s="26"/>
      <c r="F424" s="27"/>
    </row>
    <row r="425" spans="1:6" ht="15" customHeight="1">
      <c r="A425" s="9"/>
      <c r="B425" s="25" t="s">
        <v>1</v>
      </c>
      <c r="C425" s="31" t="s">
        <v>1</v>
      </c>
      <c r="E425" s="26"/>
      <c r="F425" s="27"/>
    </row>
    <row r="426" spans="1:6" ht="15" customHeight="1">
      <c r="A426" s="9" t="s">
        <v>1</v>
      </c>
      <c r="B426" s="25" t="s">
        <v>1</v>
      </c>
      <c r="E426" s="26"/>
      <c r="F426" s="27"/>
    </row>
    <row r="427" spans="1:6" ht="15" customHeight="1">
      <c r="A427" s="9" t="s">
        <v>1</v>
      </c>
      <c r="B427" s="25" t="s">
        <v>1</v>
      </c>
      <c r="C427" s="31" t="s">
        <v>1</v>
      </c>
      <c r="E427" s="26"/>
      <c r="F427" s="27"/>
    </row>
    <row r="428" spans="1:6" ht="15" customHeight="1">
      <c r="A428" s="9"/>
      <c r="B428" s="25" t="s">
        <v>1</v>
      </c>
      <c r="E428" s="26"/>
      <c r="F428" s="27"/>
    </row>
    <row r="429" spans="1:6" ht="15" customHeight="1">
      <c r="A429" s="9"/>
      <c r="B429" s="25" t="s">
        <v>1</v>
      </c>
      <c r="C429" s="31" t="s">
        <v>1</v>
      </c>
      <c r="E429" s="26"/>
      <c r="F429" s="27" t="s">
        <v>1</v>
      </c>
    </row>
    <row r="430" spans="1:6" ht="15" customHeight="1">
      <c r="A430" s="9"/>
      <c r="B430" s="25" t="s">
        <v>1</v>
      </c>
      <c r="C430" s="31" t="s">
        <v>1</v>
      </c>
      <c r="E430" s="26"/>
      <c r="F430" s="27"/>
    </row>
    <row r="431" spans="1:6" ht="15" customHeight="1">
      <c r="A431" s="9"/>
      <c r="B431" s="25"/>
      <c r="E431" s="26"/>
      <c r="F431" s="27"/>
    </row>
    <row r="432" spans="1:6" ht="15" customHeight="1">
      <c r="A432" s="9"/>
      <c r="B432" s="25"/>
      <c r="E432" s="26"/>
      <c r="F432" s="27"/>
    </row>
    <row r="433" spans="1:6" ht="15" customHeight="1">
      <c r="A433" s="9"/>
      <c r="B433" s="25"/>
      <c r="E433" s="26"/>
      <c r="F433" s="27"/>
    </row>
    <row r="434" spans="1:6" ht="15" customHeight="1">
      <c r="A434" s="9"/>
      <c r="B434" s="25"/>
      <c r="E434" s="26"/>
      <c r="F434" s="27"/>
    </row>
    <row r="435" spans="1:6" ht="15" customHeight="1">
      <c r="A435" s="9"/>
      <c r="B435" s="25"/>
      <c r="E435" s="26"/>
      <c r="F435" s="27"/>
    </row>
    <row r="436" spans="1:6" ht="15" customHeight="1">
      <c r="A436" s="9"/>
      <c r="B436" s="25"/>
      <c r="E436" s="26"/>
      <c r="F436" s="27"/>
    </row>
    <row r="437" spans="1:6" ht="15" customHeight="1">
      <c r="A437" s="9"/>
      <c r="B437" s="25"/>
      <c r="E437" s="26"/>
      <c r="F437" s="27"/>
    </row>
    <row r="438" spans="1:6" ht="15" customHeight="1">
      <c r="A438" s="9"/>
      <c r="B438" s="25"/>
      <c r="E438" s="26"/>
      <c r="F438" s="27"/>
    </row>
    <row r="439" spans="1:6" ht="15" customHeight="1">
      <c r="A439" s="9"/>
      <c r="B439" s="25"/>
      <c r="E439" s="26"/>
      <c r="F439" s="27"/>
    </row>
    <row r="440" spans="1:6" ht="15" customHeight="1">
      <c r="A440" s="9"/>
      <c r="B440" s="25"/>
      <c r="E440" s="26"/>
      <c r="F440" s="27"/>
    </row>
    <row r="441" spans="1:6" ht="15" customHeight="1">
      <c r="A441" s="9"/>
      <c r="B441" s="25"/>
      <c r="E441" s="26"/>
      <c r="F441" s="27"/>
    </row>
    <row r="442" spans="1:6" ht="15" customHeight="1">
      <c r="A442" s="9"/>
      <c r="B442" s="25"/>
      <c r="E442" s="26"/>
      <c r="F442" s="27"/>
    </row>
    <row r="443" spans="1:6" ht="15" customHeight="1">
      <c r="A443" s="9"/>
      <c r="B443" s="25"/>
      <c r="E443" s="26"/>
      <c r="F443" s="27"/>
    </row>
    <row r="444" spans="1:6" ht="15" customHeight="1">
      <c r="A444" s="9"/>
      <c r="B444" s="25"/>
      <c r="E444" s="26"/>
      <c r="F444" s="27"/>
    </row>
    <row r="445" spans="1:6" ht="15" customHeight="1">
      <c r="A445" s="9"/>
      <c r="B445" s="25"/>
      <c r="E445" s="26"/>
      <c r="F445" s="27"/>
    </row>
    <row r="446" spans="1:6" ht="15" customHeight="1">
      <c r="A446" s="9"/>
      <c r="B446" s="25"/>
      <c r="E446" s="26"/>
      <c r="F446" s="27"/>
    </row>
    <row r="447" spans="1:6" ht="15" customHeight="1">
      <c r="A447" s="9"/>
      <c r="B447" s="25"/>
      <c r="E447" s="26"/>
      <c r="F447" s="27"/>
    </row>
    <row r="448" spans="1:6" ht="15" customHeight="1">
      <c r="A448" s="9"/>
      <c r="B448" s="25"/>
      <c r="E448" s="26"/>
      <c r="F448" s="27"/>
    </row>
    <row r="449" spans="1:6" ht="15" customHeight="1">
      <c r="A449" s="9"/>
      <c r="B449" s="25"/>
      <c r="E449" s="26"/>
      <c r="F449" s="27"/>
    </row>
    <row r="450" spans="1:6" ht="15" customHeight="1">
      <c r="A450" s="9"/>
      <c r="B450" s="25"/>
      <c r="E450" s="26"/>
      <c r="F450" s="27"/>
    </row>
    <row r="451" spans="1:6" ht="15" customHeight="1">
      <c r="A451" s="9"/>
      <c r="B451" s="25"/>
      <c r="E451" s="26"/>
      <c r="F451" s="27"/>
    </row>
    <row r="452" spans="1:6" ht="15" customHeight="1">
      <c r="A452" s="9"/>
      <c r="B452" s="25"/>
      <c r="E452" s="26"/>
      <c r="F452" s="27"/>
    </row>
    <row r="453" spans="1:6" ht="15" customHeight="1">
      <c r="A453" s="9"/>
      <c r="B453" s="25"/>
      <c r="E453" s="26"/>
      <c r="F453" s="27"/>
    </row>
    <row r="454" spans="1:6" ht="15" customHeight="1">
      <c r="A454" s="9"/>
      <c r="B454" s="25"/>
      <c r="E454" s="26"/>
      <c r="F454" s="27"/>
    </row>
    <row r="455" spans="1:6" ht="15" customHeight="1">
      <c r="A455" s="9"/>
      <c r="B455" s="25"/>
      <c r="E455" s="26"/>
      <c r="F455" s="27"/>
    </row>
    <row r="456" spans="1:6" ht="15" customHeight="1">
      <c r="A456" s="58"/>
      <c r="B456" s="59"/>
      <c r="C456" s="37"/>
      <c r="D456" s="60"/>
      <c r="E456" s="61"/>
      <c r="F456" s="38"/>
    </row>
    <row r="457" spans="1:6" ht="15" customHeight="1">
      <c r="A457" s="9"/>
      <c r="B457" s="45"/>
      <c r="C457" s="11"/>
      <c r="D457" s="12"/>
      <c r="F457" s="24"/>
    </row>
    <row r="458" spans="1:6" ht="15" customHeight="1">
      <c r="A458" s="15" t="s">
        <v>1</v>
      </c>
      <c r="B458" s="43" t="s">
        <v>29</v>
      </c>
      <c r="C458" s="17" t="s">
        <v>1</v>
      </c>
      <c r="D458" s="18"/>
      <c r="E458" s="44" t="s">
        <v>18</v>
      </c>
      <c r="F458" s="38"/>
    </row>
    <row r="459" spans="1:6" ht="15" customHeight="1">
      <c r="A459" s="9" t="s">
        <v>1</v>
      </c>
      <c r="B459" s="45" t="s">
        <v>1</v>
      </c>
      <c r="C459" s="31" t="s">
        <v>1</v>
      </c>
      <c r="E459" s="8" t="s">
        <v>1</v>
      </c>
      <c r="F459" s="46"/>
    </row>
    <row r="460" spans="1:6" ht="15" customHeight="1" thickBot="1">
      <c r="A460" s="275"/>
      <c r="B460" s="102" t="s">
        <v>401</v>
      </c>
      <c r="C460" s="70">
        <f>C383+0.1</f>
        <v>2.6000000000000005</v>
      </c>
      <c r="D460" s="12"/>
      <c r="F460" s="14"/>
    </row>
    <row r="461" spans="1:6" ht="15" customHeight="1">
      <c r="A461" s="167"/>
      <c r="B461" s="168"/>
      <c r="C461" s="169"/>
      <c r="D461" s="276"/>
      <c r="E461" s="277"/>
      <c r="F461" s="278"/>
    </row>
    <row r="462" spans="1:6" ht="15" customHeight="1">
      <c r="A462" s="73"/>
      <c r="B462" s="10" t="s">
        <v>30</v>
      </c>
      <c r="C462" s="11"/>
      <c r="D462" s="12" t="s">
        <v>1</v>
      </c>
      <c r="E462" s="62"/>
      <c r="F462" s="279"/>
    </row>
    <row r="463" spans="1:6" ht="15" customHeight="1">
      <c r="A463" s="280"/>
      <c r="B463" s="16"/>
      <c r="C463" s="17"/>
      <c r="D463" s="18"/>
      <c r="E463" s="19"/>
      <c r="F463" s="281"/>
    </row>
    <row r="464" spans="1:6" ht="15" customHeight="1">
      <c r="A464" s="394"/>
      <c r="B464" s="65"/>
      <c r="C464" s="11"/>
      <c r="D464" s="12"/>
      <c r="E464" s="247"/>
      <c r="F464" s="395"/>
    </row>
    <row r="465" spans="1:6" ht="15" customHeight="1">
      <c r="A465" s="73"/>
      <c r="B465" s="28" t="s">
        <v>167</v>
      </c>
      <c r="C465" s="11"/>
      <c r="D465" s="12"/>
      <c r="E465" s="13"/>
      <c r="F465" s="396"/>
    </row>
    <row r="466" spans="1:6" ht="15" customHeight="1">
      <c r="A466" s="73"/>
      <c r="B466" s="25"/>
      <c r="C466" s="11"/>
      <c r="D466" s="12"/>
      <c r="E466" s="13"/>
      <c r="F466" s="396"/>
    </row>
    <row r="467" spans="1:6" ht="15" customHeight="1">
      <c r="A467" s="285"/>
      <c r="B467" s="68" t="s">
        <v>168</v>
      </c>
      <c r="C467" s="11"/>
      <c r="D467" s="12"/>
      <c r="E467" s="13"/>
      <c r="F467" s="396"/>
    </row>
    <row r="468" spans="1:6" ht="15" customHeight="1">
      <c r="A468" s="285"/>
      <c r="B468" s="25"/>
      <c r="C468" s="11"/>
      <c r="D468" s="12"/>
      <c r="E468" s="13"/>
      <c r="F468" s="396"/>
    </row>
    <row r="469" spans="1:6" ht="15" customHeight="1">
      <c r="A469" s="285" t="s">
        <v>2</v>
      </c>
      <c r="B469" s="25" t="s">
        <v>169</v>
      </c>
      <c r="C469" s="11"/>
      <c r="D469" s="12"/>
      <c r="E469" s="13"/>
      <c r="F469" s="396"/>
    </row>
    <row r="470" spans="1:6" ht="15" customHeight="1">
      <c r="A470" s="285"/>
      <c r="B470" s="25" t="s">
        <v>170</v>
      </c>
      <c r="C470" s="11"/>
      <c r="D470" s="12"/>
      <c r="E470" s="13"/>
      <c r="F470" s="396"/>
    </row>
    <row r="471" spans="1:6" ht="15" customHeight="1">
      <c r="A471" s="285"/>
      <c r="B471" s="25" t="s">
        <v>171</v>
      </c>
      <c r="C471" s="11"/>
      <c r="D471" s="12"/>
      <c r="E471" s="13"/>
      <c r="F471" s="396"/>
    </row>
    <row r="472" spans="1:6" ht="15" customHeight="1">
      <c r="A472" s="285"/>
      <c r="B472" s="25" t="s">
        <v>172</v>
      </c>
      <c r="C472" s="11"/>
      <c r="D472" s="12"/>
      <c r="E472" s="13"/>
      <c r="F472" s="396"/>
    </row>
    <row r="473" spans="1:6" ht="15" customHeight="1">
      <c r="A473" s="285"/>
      <c r="B473" s="25" t="s">
        <v>173</v>
      </c>
      <c r="C473" s="11"/>
      <c r="D473" s="12"/>
      <c r="E473" s="13"/>
      <c r="F473" s="396"/>
    </row>
    <row r="474" spans="1:6" ht="15" customHeight="1">
      <c r="A474" s="285"/>
      <c r="B474" s="25" t="s">
        <v>174</v>
      </c>
      <c r="C474" s="11"/>
      <c r="D474" s="12"/>
      <c r="E474" s="13"/>
      <c r="F474" s="396"/>
    </row>
    <row r="475" spans="1:6" ht="15" customHeight="1">
      <c r="A475" s="285"/>
      <c r="B475" s="25" t="s">
        <v>175</v>
      </c>
      <c r="C475" s="11">
        <v>562</v>
      </c>
      <c r="D475" s="12" t="s">
        <v>15</v>
      </c>
      <c r="E475" s="13"/>
      <c r="F475" s="396"/>
    </row>
    <row r="476" spans="1:6" ht="15" customHeight="1">
      <c r="A476" s="285"/>
      <c r="B476" s="25"/>
      <c r="C476" s="11"/>
      <c r="D476" s="12"/>
      <c r="E476" s="13"/>
      <c r="F476" s="396"/>
    </row>
    <row r="477" spans="1:6" ht="15" customHeight="1">
      <c r="A477" s="285" t="s">
        <v>6</v>
      </c>
      <c r="B477" s="223" t="s">
        <v>440</v>
      </c>
      <c r="C477" s="135">
        <f>C489*2</f>
        <v>50</v>
      </c>
      <c r="D477" s="70" t="s">
        <v>25</v>
      </c>
      <c r="E477" s="13"/>
      <c r="F477" s="396"/>
    </row>
    <row r="478" spans="1:6" ht="15" customHeight="1">
      <c r="A478" s="285"/>
      <c r="B478" s="223"/>
      <c r="C478" s="135"/>
      <c r="D478" s="70"/>
      <c r="E478" s="13"/>
      <c r="F478" s="396"/>
    </row>
    <row r="479" spans="1:6" ht="15" customHeight="1">
      <c r="A479" s="285" t="s">
        <v>7</v>
      </c>
      <c r="B479" s="223" t="s">
        <v>441</v>
      </c>
      <c r="C479" s="135">
        <f>C492*2</f>
        <v>60</v>
      </c>
      <c r="D479" s="70" t="s">
        <v>25</v>
      </c>
      <c r="E479" s="13"/>
      <c r="F479" s="396"/>
    </row>
    <row r="480" spans="1:6" ht="15" customHeight="1">
      <c r="A480" s="285"/>
      <c r="B480" s="45"/>
      <c r="C480" s="165"/>
      <c r="D480" s="12"/>
      <c r="E480" s="13"/>
      <c r="F480" s="396"/>
    </row>
    <row r="481" spans="1:6" ht="15" customHeight="1">
      <c r="A481" s="285"/>
      <c r="B481" s="28" t="s">
        <v>176</v>
      </c>
      <c r="C481" s="11"/>
      <c r="D481" s="12"/>
      <c r="E481" s="13"/>
      <c r="F481" s="396"/>
    </row>
    <row r="482" spans="1:6" ht="15" customHeight="1">
      <c r="A482" s="285"/>
      <c r="B482" s="25"/>
      <c r="C482" s="11"/>
      <c r="D482" s="12"/>
      <c r="E482" s="13"/>
      <c r="F482" s="396"/>
    </row>
    <row r="483" spans="1:6" ht="15" customHeight="1">
      <c r="A483" s="285"/>
      <c r="B483" s="25" t="s">
        <v>177</v>
      </c>
      <c r="C483" s="11"/>
      <c r="D483" s="12"/>
      <c r="E483" s="13"/>
      <c r="F483" s="396"/>
    </row>
    <row r="484" spans="1:6" ht="15" customHeight="1">
      <c r="A484" s="285"/>
      <c r="B484" s="25" t="s">
        <v>178</v>
      </c>
      <c r="C484" s="11"/>
      <c r="D484" s="12"/>
      <c r="E484" s="13"/>
      <c r="F484" s="396"/>
    </row>
    <row r="485" spans="1:6" ht="15" customHeight="1">
      <c r="A485" s="285"/>
      <c r="B485" s="25" t="s">
        <v>179</v>
      </c>
      <c r="C485" s="11"/>
      <c r="D485" s="12"/>
      <c r="E485" s="13"/>
      <c r="F485" s="396"/>
    </row>
    <row r="486" spans="1:6" ht="15" customHeight="1">
      <c r="A486" s="285"/>
      <c r="B486" s="25" t="s">
        <v>180</v>
      </c>
      <c r="C486" s="11"/>
      <c r="D486" s="12"/>
      <c r="E486" s="13"/>
      <c r="F486" s="396"/>
    </row>
    <row r="487" spans="1:6" ht="15" customHeight="1">
      <c r="A487" s="285"/>
      <c r="B487" s="45"/>
      <c r="C487" s="165"/>
      <c r="D487" s="12"/>
      <c r="E487" s="13"/>
      <c r="F487" s="396"/>
    </row>
    <row r="488" spans="1:6" ht="15" customHeight="1">
      <c r="A488" s="285" t="s">
        <v>8</v>
      </c>
      <c r="B488" s="255" t="s">
        <v>434</v>
      </c>
      <c r="C488" s="11"/>
      <c r="D488" s="12"/>
      <c r="E488" s="13"/>
      <c r="F488" s="396"/>
    </row>
    <row r="489" spans="1:6" ht="15" customHeight="1">
      <c r="A489" s="285"/>
      <c r="B489" s="255" t="s">
        <v>181</v>
      </c>
      <c r="C489" s="11">
        <v>25</v>
      </c>
      <c r="D489" s="12" t="s">
        <v>25</v>
      </c>
      <c r="E489" s="13"/>
      <c r="F489" s="396"/>
    </row>
    <row r="490" spans="1:6" ht="15" customHeight="1">
      <c r="A490" s="285"/>
      <c r="B490" s="255"/>
      <c r="C490" s="11"/>
      <c r="D490" s="12"/>
      <c r="E490" s="13"/>
      <c r="F490" s="396"/>
    </row>
    <row r="491" spans="1:6" ht="15" customHeight="1">
      <c r="A491" s="285" t="s">
        <v>10</v>
      </c>
      <c r="B491" s="255" t="s">
        <v>435</v>
      </c>
      <c r="C491" s="11"/>
      <c r="D491" s="12"/>
      <c r="E491" s="13"/>
      <c r="F491" s="396"/>
    </row>
    <row r="492" spans="1:6" ht="15" customHeight="1">
      <c r="A492" s="285"/>
      <c r="B492" s="255" t="s">
        <v>436</v>
      </c>
      <c r="C492" s="11">
        <v>30</v>
      </c>
      <c r="D492" s="12" t="s">
        <v>25</v>
      </c>
      <c r="E492" s="13"/>
      <c r="F492" s="396"/>
    </row>
    <row r="493" spans="1:6" ht="15" customHeight="1">
      <c r="A493" s="285"/>
      <c r="B493" s="255"/>
      <c r="C493" s="11"/>
      <c r="D493" s="12"/>
      <c r="E493" s="13"/>
      <c r="F493" s="396"/>
    </row>
    <row r="494" spans="1:6" ht="15" customHeight="1">
      <c r="A494" s="285" t="s">
        <v>14</v>
      </c>
      <c r="B494" s="256" t="s">
        <v>568</v>
      </c>
      <c r="C494" s="11"/>
      <c r="D494" s="12"/>
      <c r="E494" s="13"/>
      <c r="F494" s="396"/>
    </row>
    <row r="495" spans="1:6" ht="15" customHeight="1">
      <c r="A495" s="285"/>
      <c r="B495" s="256" t="s">
        <v>437</v>
      </c>
      <c r="C495" s="11">
        <v>6</v>
      </c>
      <c r="D495" s="12" t="s">
        <v>25</v>
      </c>
      <c r="E495" s="13"/>
      <c r="F495" s="396"/>
    </row>
    <row r="496" spans="1:6" ht="15" customHeight="1">
      <c r="A496" s="285"/>
      <c r="B496" s="255"/>
      <c r="C496" s="11"/>
      <c r="D496" s="12"/>
      <c r="E496" s="13"/>
      <c r="F496" s="396"/>
    </row>
    <row r="497" spans="1:6" ht="15" customHeight="1">
      <c r="A497" s="285" t="s">
        <v>16</v>
      </c>
      <c r="B497" s="256" t="s">
        <v>438</v>
      </c>
      <c r="C497" s="11"/>
      <c r="D497" s="12"/>
      <c r="E497" s="13"/>
      <c r="F497" s="396"/>
    </row>
    <row r="498" spans="1:6" ht="15" customHeight="1">
      <c r="A498" s="285"/>
      <c r="B498" s="256" t="s">
        <v>439</v>
      </c>
      <c r="C498" s="11">
        <v>20</v>
      </c>
      <c r="D498" s="12" t="s">
        <v>25</v>
      </c>
      <c r="E498" s="13"/>
      <c r="F498" s="396"/>
    </row>
    <row r="499" spans="1:6" ht="15" customHeight="1">
      <c r="A499" s="285"/>
      <c r="B499" s="255"/>
      <c r="C499" s="11"/>
      <c r="D499" s="12"/>
      <c r="E499" s="13"/>
      <c r="F499" s="396"/>
    </row>
    <row r="500" spans="1:6" ht="15" customHeight="1">
      <c r="A500" s="285" t="s">
        <v>24</v>
      </c>
      <c r="B500" s="255" t="s">
        <v>194</v>
      </c>
      <c r="C500" s="11">
        <v>50</v>
      </c>
      <c r="D500" s="12" t="s">
        <v>25</v>
      </c>
      <c r="E500" s="13"/>
      <c r="F500" s="396"/>
    </row>
    <row r="501" spans="1:6" ht="15" customHeight="1">
      <c r="A501" s="285"/>
      <c r="B501" s="25"/>
      <c r="C501" s="11"/>
      <c r="D501" s="12"/>
      <c r="E501" s="13"/>
      <c r="F501" s="396"/>
    </row>
    <row r="502" spans="1:6" ht="15" customHeight="1">
      <c r="A502" s="73"/>
      <c r="B502" s="244" t="s">
        <v>427</v>
      </c>
      <c r="C502" s="165"/>
      <c r="D502" s="12"/>
      <c r="E502" s="13"/>
      <c r="F502" s="396"/>
    </row>
    <row r="503" spans="1:6" ht="15" customHeight="1">
      <c r="A503" s="73"/>
      <c r="B503" s="118"/>
      <c r="C503" s="165"/>
      <c r="D503" s="12"/>
      <c r="E503" s="13"/>
      <c r="F503" s="396"/>
    </row>
    <row r="504" spans="1:6" ht="15" customHeight="1">
      <c r="A504" s="73" t="s">
        <v>31</v>
      </c>
      <c r="B504" s="245" t="s">
        <v>424</v>
      </c>
      <c r="C504" s="165"/>
      <c r="D504" s="12"/>
      <c r="E504" s="13"/>
      <c r="F504" s="396"/>
    </row>
    <row r="505" spans="1:6" ht="15" customHeight="1">
      <c r="A505" s="73"/>
      <c r="B505" s="118" t="s">
        <v>425</v>
      </c>
      <c r="C505" s="165"/>
      <c r="D505" s="12"/>
      <c r="E505" s="13"/>
      <c r="F505" s="396"/>
    </row>
    <row r="506" spans="1:6" ht="15" customHeight="1">
      <c r="A506" s="73"/>
      <c r="B506" s="77" t="s">
        <v>426</v>
      </c>
      <c r="C506" s="165">
        <v>92</v>
      </c>
      <c r="D506" s="12" t="s">
        <v>25</v>
      </c>
      <c r="E506" s="13"/>
      <c r="F506" s="396"/>
    </row>
    <row r="507" spans="1:6" ht="15" customHeight="1">
      <c r="A507" s="73"/>
      <c r="B507" s="30"/>
      <c r="C507" s="165"/>
      <c r="D507" s="12"/>
      <c r="E507" s="13"/>
      <c r="F507" s="396"/>
    </row>
    <row r="508" spans="1:6" ht="15" customHeight="1">
      <c r="A508" s="73" t="s">
        <v>34</v>
      </c>
      <c r="B508" s="242" t="s">
        <v>569</v>
      </c>
      <c r="C508" s="70"/>
      <c r="D508" s="70"/>
      <c r="E508" s="13"/>
      <c r="F508" s="396"/>
    </row>
    <row r="509" spans="1:6" ht="15" customHeight="1">
      <c r="A509" s="73"/>
      <c r="B509" s="242" t="s">
        <v>571</v>
      </c>
      <c r="C509" s="70">
        <v>1</v>
      </c>
      <c r="D509" s="70" t="s">
        <v>32</v>
      </c>
      <c r="E509" s="13"/>
      <c r="F509" s="396"/>
    </row>
    <row r="510" spans="1:6" ht="15" customHeight="1">
      <c r="A510" s="73"/>
      <c r="B510" s="242"/>
      <c r="C510" s="70"/>
      <c r="D510" s="70"/>
      <c r="E510" s="13"/>
      <c r="F510" s="396"/>
    </row>
    <row r="511" spans="1:6" ht="15" customHeight="1">
      <c r="A511" s="73" t="s">
        <v>35</v>
      </c>
      <c r="B511" s="242" t="s">
        <v>570</v>
      </c>
      <c r="C511" s="70">
        <v>1</v>
      </c>
      <c r="D511" s="70" t="s">
        <v>32</v>
      </c>
      <c r="E511" s="13"/>
      <c r="F511" s="396"/>
    </row>
    <row r="512" spans="1:6" ht="15" customHeight="1">
      <c r="A512" s="73"/>
      <c r="B512" s="246"/>
      <c r="C512" s="165"/>
      <c r="D512" s="12"/>
      <c r="E512" s="13"/>
      <c r="F512" s="396"/>
    </row>
    <row r="513" spans="1:6" ht="15" customHeight="1">
      <c r="A513" s="69"/>
      <c r="B513" s="243" t="s">
        <v>182</v>
      </c>
      <c r="C513" s="135"/>
      <c r="D513" s="70"/>
      <c r="E513" s="13"/>
      <c r="F513" s="396"/>
    </row>
    <row r="514" spans="1:6" ht="15" customHeight="1">
      <c r="A514" s="69"/>
      <c r="B514" s="77"/>
      <c r="C514" s="70"/>
      <c r="D514" s="70"/>
      <c r="E514" s="13"/>
      <c r="F514" s="396"/>
    </row>
    <row r="515" spans="1:6" ht="15" customHeight="1">
      <c r="A515" s="69"/>
      <c r="B515" s="30" t="s">
        <v>421</v>
      </c>
      <c r="C515" s="70"/>
      <c r="D515" s="70"/>
      <c r="E515" s="13"/>
      <c r="F515" s="396"/>
    </row>
    <row r="516" spans="1:6" ht="15" customHeight="1">
      <c r="A516" s="69"/>
      <c r="B516" s="30" t="s">
        <v>422</v>
      </c>
      <c r="C516" s="70"/>
      <c r="D516" s="70"/>
      <c r="E516" s="13"/>
      <c r="F516" s="396"/>
    </row>
    <row r="517" spans="1:6" ht="15" customHeight="1">
      <c r="A517" s="69"/>
      <c r="B517" s="30" t="s">
        <v>423</v>
      </c>
      <c r="C517" s="70">
        <v>92</v>
      </c>
      <c r="D517" s="70" t="s">
        <v>25</v>
      </c>
      <c r="E517" s="13"/>
      <c r="F517" s="396"/>
    </row>
    <row r="518" spans="1:6" ht="15" customHeight="1">
      <c r="A518" s="69"/>
      <c r="B518" s="77"/>
      <c r="C518" s="70"/>
      <c r="D518" s="70"/>
      <c r="E518" s="13"/>
      <c r="F518" s="396"/>
    </row>
    <row r="519" spans="1:6" ht="15" customHeight="1">
      <c r="A519" s="69" t="s">
        <v>37</v>
      </c>
      <c r="B519" s="77" t="s">
        <v>428</v>
      </c>
      <c r="C519" s="70"/>
      <c r="D519" s="70"/>
      <c r="E519" s="13"/>
      <c r="F519" s="396"/>
    </row>
    <row r="520" spans="1:6" ht="15" customHeight="1">
      <c r="A520" s="69"/>
      <c r="B520" s="77" t="s">
        <v>429</v>
      </c>
      <c r="C520" s="70">
        <f>4*24</f>
        <v>96</v>
      </c>
      <c r="D520" s="70" t="s">
        <v>25</v>
      </c>
      <c r="E520" s="13"/>
      <c r="F520" s="396"/>
    </row>
    <row r="521" spans="1:6" ht="15" customHeight="1">
      <c r="A521" s="69"/>
      <c r="B521" s="77"/>
      <c r="C521" s="70"/>
      <c r="D521" s="70"/>
      <c r="E521" s="13"/>
      <c r="F521" s="396"/>
    </row>
    <row r="522" spans="1:6" ht="15" customHeight="1">
      <c r="A522" s="69" t="s">
        <v>38</v>
      </c>
      <c r="B522" s="77" t="s">
        <v>419</v>
      </c>
      <c r="C522" s="70">
        <v>24</v>
      </c>
      <c r="D522" s="70" t="s">
        <v>32</v>
      </c>
      <c r="E522" s="13"/>
      <c r="F522" s="396"/>
    </row>
    <row r="523" spans="1:6" ht="15" customHeight="1">
      <c r="A523" s="69"/>
      <c r="B523" s="242"/>
      <c r="C523" s="70"/>
      <c r="D523" s="70"/>
      <c r="E523" s="13"/>
      <c r="F523" s="396"/>
    </row>
    <row r="524" spans="1:6" ht="15" customHeight="1">
      <c r="A524" s="69" t="s">
        <v>39</v>
      </c>
      <c r="B524" s="77" t="s">
        <v>420</v>
      </c>
      <c r="C524" s="70">
        <v>24</v>
      </c>
      <c r="D524" s="70" t="s">
        <v>32</v>
      </c>
      <c r="E524" s="13"/>
      <c r="F524" s="396"/>
    </row>
    <row r="525" spans="1:6" ht="15" customHeight="1">
      <c r="A525" s="69"/>
      <c r="B525" s="242"/>
      <c r="C525" s="70"/>
      <c r="D525" s="70"/>
      <c r="E525" s="13"/>
      <c r="F525" s="396"/>
    </row>
    <row r="526" spans="1:6" ht="15" customHeight="1">
      <c r="A526" s="69" t="s">
        <v>96</v>
      </c>
      <c r="B526" s="77" t="s">
        <v>414</v>
      </c>
      <c r="C526" s="70"/>
      <c r="D526" s="70"/>
      <c r="E526" s="13"/>
      <c r="F526" s="396"/>
    </row>
    <row r="527" spans="1:6" ht="15" customHeight="1">
      <c r="A527" s="69"/>
      <c r="B527" s="77" t="s">
        <v>415</v>
      </c>
      <c r="C527" s="70">
        <v>24</v>
      </c>
      <c r="D527" s="70" t="s">
        <v>32</v>
      </c>
      <c r="E527" s="13"/>
      <c r="F527" s="396"/>
    </row>
    <row r="528" spans="1:6" ht="15" customHeight="1">
      <c r="A528" s="69"/>
      <c r="B528" s="77"/>
      <c r="C528" s="70"/>
      <c r="D528" s="70"/>
      <c r="E528" s="13"/>
      <c r="F528" s="396"/>
    </row>
    <row r="529" spans="1:6" ht="15" customHeight="1">
      <c r="A529" s="69" t="s">
        <v>109</v>
      </c>
      <c r="B529" s="77" t="s">
        <v>416</v>
      </c>
      <c r="C529" s="70"/>
      <c r="D529" s="70"/>
      <c r="E529" s="13"/>
      <c r="F529" s="396"/>
    </row>
    <row r="530" spans="1:6" ht="15" customHeight="1">
      <c r="A530" s="69"/>
      <c r="B530" s="77" t="s">
        <v>417</v>
      </c>
      <c r="C530" s="70">
        <v>24</v>
      </c>
      <c r="D530" s="70" t="s">
        <v>32</v>
      </c>
      <c r="E530" s="13"/>
      <c r="F530" s="396"/>
    </row>
    <row r="531" spans="1:6" ht="15" customHeight="1">
      <c r="A531" s="69"/>
      <c r="B531" s="77"/>
      <c r="C531" s="70"/>
      <c r="D531" s="70"/>
      <c r="E531" s="13"/>
      <c r="F531" s="396"/>
    </row>
    <row r="532" spans="1:6" ht="15" customHeight="1">
      <c r="A532" s="69" t="s">
        <v>110</v>
      </c>
      <c r="B532" s="77" t="s">
        <v>418</v>
      </c>
      <c r="C532" s="70">
        <v>24</v>
      </c>
      <c r="D532" s="70" t="s">
        <v>32</v>
      </c>
      <c r="E532" s="13"/>
      <c r="F532" s="396"/>
    </row>
    <row r="533" spans="1:6" ht="15" customHeight="1">
      <c r="A533" s="73"/>
      <c r="B533" s="257"/>
      <c r="C533" s="271"/>
      <c r="D533" s="12"/>
      <c r="E533" s="13"/>
      <c r="F533" s="396"/>
    </row>
    <row r="534" spans="1:6" ht="15" customHeight="1">
      <c r="A534" s="282"/>
      <c r="B534" s="39"/>
      <c r="C534" s="40"/>
      <c r="D534" s="41"/>
      <c r="E534" s="42"/>
      <c r="F534" s="283"/>
    </row>
    <row r="535" spans="1:6" ht="15" customHeight="1">
      <c r="A535" s="280"/>
      <c r="B535" s="43" t="s">
        <v>17</v>
      </c>
      <c r="C535" s="17"/>
      <c r="D535" s="18"/>
      <c r="E535" s="44" t="s">
        <v>35</v>
      </c>
      <c r="F535" s="286"/>
    </row>
    <row r="536" spans="1:6" ht="15" customHeight="1">
      <c r="A536" s="73"/>
      <c r="B536" s="45"/>
      <c r="C536" s="11"/>
      <c r="D536" s="12"/>
      <c r="F536" s="397"/>
    </row>
    <row r="537" spans="1:6" ht="15" customHeight="1" thickBot="1">
      <c r="A537" s="288"/>
      <c r="B537" s="289" t="s">
        <v>401</v>
      </c>
      <c r="C537" s="220">
        <f>C460+0.1</f>
        <v>2.7000000000000006</v>
      </c>
      <c r="D537" s="291"/>
      <c r="E537" s="292"/>
      <c r="F537" s="293"/>
    </row>
    <row r="538" spans="1:6" ht="15" customHeight="1">
      <c r="A538" s="9"/>
      <c r="B538" s="45"/>
      <c r="C538" s="11"/>
      <c r="D538" s="12"/>
      <c r="E538" s="13"/>
      <c r="F538" s="14"/>
    </row>
    <row r="539" spans="1:6" ht="15" customHeight="1">
      <c r="A539" s="9"/>
      <c r="B539" s="45"/>
      <c r="C539" s="11"/>
      <c r="D539" s="12"/>
      <c r="E539" s="79" t="s">
        <v>30</v>
      </c>
      <c r="F539" s="14"/>
    </row>
    <row r="540" spans="1:6" ht="15" customHeight="1">
      <c r="A540" s="15"/>
      <c r="B540" s="16"/>
      <c r="C540" s="17"/>
      <c r="D540" s="18"/>
      <c r="E540" s="19"/>
      <c r="F540" s="20"/>
    </row>
    <row r="541" spans="1:6" ht="15" customHeight="1">
      <c r="A541" s="9"/>
      <c r="B541" s="258"/>
      <c r="C541" s="294"/>
      <c r="D541" s="12"/>
      <c r="E541" s="13"/>
      <c r="F541" s="248"/>
    </row>
    <row r="542" spans="1:6" ht="15" customHeight="1">
      <c r="A542" s="29"/>
      <c r="B542" s="55" t="s">
        <v>156</v>
      </c>
      <c r="C542" s="11"/>
      <c r="D542" s="12"/>
      <c r="E542" s="13"/>
      <c r="F542" s="248"/>
    </row>
    <row r="543" spans="1:6" ht="15" customHeight="1">
      <c r="A543" s="29"/>
      <c r="B543" s="25"/>
      <c r="C543" s="11"/>
      <c r="D543" s="12"/>
      <c r="E543" s="13"/>
      <c r="F543" s="248"/>
    </row>
    <row r="544" spans="1:6" ht="15" customHeight="1">
      <c r="A544" s="29"/>
      <c r="B544" s="25" t="s">
        <v>157</v>
      </c>
      <c r="C544" s="11"/>
      <c r="D544" s="12"/>
      <c r="E544" s="26"/>
      <c r="F544" s="27"/>
    </row>
    <row r="545" spans="1:6" ht="15" customHeight="1">
      <c r="A545" s="29"/>
      <c r="B545" s="25" t="s">
        <v>158</v>
      </c>
      <c r="C545" s="11"/>
      <c r="D545" s="12"/>
      <c r="E545" s="26"/>
      <c r="F545" s="27"/>
    </row>
    <row r="546" spans="1:6" ht="15" customHeight="1">
      <c r="A546" s="29"/>
      <c r="B546" s="55" t="s">
        <v>159</v>
      </c>
      <c r="C546" s="11"/>
      <c r="D546" s="12"/>
      <c r="E546" s="26"/>
      <c r="F546" s="27"/>
    </row>
    <row r="547" spans="1:6" ht="15" customHeight="1">
      <c r="A547" s="29"/>
      <c r="B547" s="25"/>
      <c r="C547" s="11"/>
      <c r="D547" s="12"/>
      <c r="E547" s="26"/>
      <c r="F547" s="27"/>
    </row>
    <row r="548" spans="1:6" ht="15" customHeight="1">
      <c r="A548" s="67"/>
      <c r="B548" s="55" t="s">
        <v>160</v>
      </c>
      <c r="C548" s="11"/>
      <c r="D548" s="12"/>
      <c r="E548" s="26"/>
      <c r="F548" s="27"/>
    </row>
    <row r="549" spans="1:6" ht="15" customHeight="1">
      <c r="A549" s="67"/>
      <c r="B549" s="55"/>
      <c r="C549" s="11"/>
      <c r="D549" s="12"/>
      <c r="E549" s="26"/>
      <c r="F549" s="27"/>
    </row>
    <row r="550" spans="1:6" ht="15" customHeight="1">
      <c r="A550" s="29"/>
      <c r="B550" s="25" t="s">
        <v>161</v>
      </c>
      <c r="C550" s="11"/>
      <c r="D550" s="12"/>
      <c r="E550" s="26"/>
      <c r="F550" s="27"/>
    </row>
    <row r="551" spans="1:6" ht="15" customHeight="1">
      <c r="A551" s="29"/>
      <c r="B551" s="25" t="s">
        <v>408</v>
      </c>
      <c r="C551" s="11"/>
      <c r="D551" s="12"/>
      <c r="E551" s="26"/>
      <c r="F551" s="27"/>
    </row>
    <row r="552" spans="1:6" ht="15" customHeight="1">
      <c r="A552" s="29"/>
      <c r="B552" s="25" t="s">
        <v>162</v>
      </c>
      <c r="C552" s="11"/>
      <c r="D552" s="12"/>
      <c r="E552" s="26"/>
      <c r="F552" s="27"/>
    </row>
    <row r="553" spans="1:6" ht="15" customHeight="1">
      <c r="A553" s="29"/>
      <c r="B553" s="55" t="s">
        <v>163</v>
      </c>
      <c r="C553" s="11"/>
      <c r="D553" s="12"/>
      <c r="E553" s="26"/>
      <c r="F553" s="27"/>
    </row>
    <row r="554" spans="1:6" ht="15" customHeight="1">
      <c r="A554" s="29"/>
      <c r="B554" s="25"/>
      <c r="C554" s="11"/>
      <c r="D554" s="12"/>
      <c r="E554" s="26"/>
      <c r="F554" s="27"/>
    </row>
    <row r="555" spans="1:6" ht="15" customHeight="1">
      <c r="A555" s="29" t="s">
        <v>2</v>
      </c>
      <c r="B555" s="25" t="s">
        <v>409</v>
      </c>
      <c r="C555" s="11">
        <v>1005</v>
      </c>
      <c r="D555" s="12" t="s">
        <v>97</v>
      </c>
      <c r="E555" s="26"/>
      <c r="F555" s="27"/>
    </row>
    <row r="556" spans="1:6" ht="15" customHeight="1">
      <c r="A556" s="29"/>
      <c r="B556" s="25"/>
      <c r="C556" s="11"/>
      <c r="D556" s="12"/>
      <c r="E556" s="26"/>
      <c r="F556" s="27"/>
    </row>
    <row r="557" spans="1:6" ht="15" customHeight="1">
      <c r="A557" s="29" t="s">
        <v>6</v>
      </c>
      <c r="B557" s="25" t="s">
        <v>410</v>
      </c>
      <c r="C557" s="11">
        <v>399</v>
      </c>
      <c r="D557" s="12" t="s">
        <v>97</v>
      </c>
      <c r="E557" s="26"/>
      <c r="F557" s="27"/>
    </row>
    <row r="558" spans="1:6" ht="15" customHeight="1">
      <c r="A558" s="29"/>
      <c r="B558" s="25"/>
      <c r="C558" s="11"/>
      <c r="D558" s="12"/>
      <c r="E558" s="26"/>
      <c r="F558" s="27"/>
    </row>
    <row r="559" spans="1:6" ht="15" customHeight="1">
      <c r="A559" s="29" t="s">
        <v>7</v>
      </c>
      <c r="B559" s="25" t="s">
        <v>164</v>
      </c>
      <c r="C559" s="11">
        <v>300</v>
      </c>
      <c r="D559" s="12" t="s">
        <v>97</v>
      </c>
      <c r="E559" s="26"/>
      <c r="F559" s="27"/>
    </row>
    <row r="560" spans="1:6" ht="15" customHeight="1">
      <c r="A560" s="29"/>
      <c r="B560" s="25"/>
      <c r="C560" s="11"/>
      <c r="D560" s="12"/>
      <c r="E560" s="26"/>
      <c r="F560" s="27"/>
    </row>
    <row r="561" spans="1:6" ht="15" customHeight="1">
      <c r="A561" s="67"/>
      <c r="B561" s="55" t="s">
        <v>165</v>
      </c>
      <c r="C561" s="11"/>
      <c r="D561" s="12"/>
      <c r="E561" s="26"/>
      <c r="F561" s="27"/>
    </row>
    <row r="562" spans="1:6" ht="15" customHeight="1">
      <c r="A562" s="67"/>
      <c r="B562" s="55"/>
      <c r="C562" s="11"/>
      <c r="D562" s="12"/>
      <c r="E562" s="26"/>
      <c r="F562" s="27"/>
    </row>
    <row r="563" spans="1:6" ht="15" customHeight="1">
      <c r="A563" s="29"/>
      <c r="B563" s="25" t="s">
        <v>166</v>
      </c>
      <c r="C563" s="11"/>
      <c r="D563" s="12"/>
      <c r="E563" s="26"/>
      <c r="F563" s="27"/>
    </row>
    <row r="564" spans="1:6" ht="15" customHeight="1">
      <c r="A564" s="29"/>
      <c r="B564" s="55" t="s">
        <v>411</v>
      </c>
      <c r="C564" s="11"/>
      <c r="D564" s="12"/>
      <c r="E564" s="26"/>
      <c r="F564" s="27"/>
    </row>
    <row r="565" spans="1:6" ht="15" customHeight="1">
      <c r="A565" s="29"/>
      <c r="B565" s="25"/>
      <c r="C565" s="11"/>
      <c r="D565" s="12"/>
      <c r="E565" s="26"/>
      <c r="F565" s="27"/>
    </row>
    <row r="566" spans="1:6" ht="15" customHeight="1">
      <c r="A566" s="29" t="s">
        <v>8</v>
      </c>
      <c r="B566" s="25" t="s">
        <v>412</v>
      </c>
      <c r="C566" s="11">
        <v>479</v>
      </c>
      <c r="D566" s="12" t="s">
        <v>97</v>
      </c>
      <c r="E566" s="26"/>
      <c r="F566" s="27"/>
    </row>
    <row r="567" spans="1:6" ht="15" customHeight="1">
      <c r="A567" s="29"/>
      <c r="B567" s="25"/>
      <c r="C567" s="11"/>
      <c r="D567" s="12"/>
      <c r="E567" s="26"/>
      <c r="F567" s="27"/>
    </row>
    <row r="568" spans="1:6" ht="15" customHeight="1">
      <c r="A568" s="29" t="s">
        <v>10</v>
      </c>
      <c r="B568" s="25" t="s">
        <v>413</v>
      </c>
      <c r="C568" s="11">
        <f>203</f>
        <v>203</v>
      </c>
      <c r="D568" s="12" t="s">
        <v>25</v>
      </c>
      <c r="E568" s="26"/>
      <c r="F568" s="27"/>
    </row>
    <row r="569" spans="1:6" ht="15" customHeight="1">
      <c r="A569" s="29"/>
      <c r="B569" s="25"/>
      <c r="C569" s="11"/>
      <c r="D569" s="12"/>
      <c r="E569" s="26"/>
      <c r="F569" s="27"/>
    </row>
    <row r="570" spans="1:6" ht="15" customHeight="1">
      <c r="A570" s="29" t="s">
        <v>14</v>
      </c>
      <c r="B570" s="25" t="s">
        <v>164</v>
      </c>
      <c r="C570" s="11">
        <f>300</f>
        <v>300</v>
      </c>
      <c r="D570" s="12" t="s">
        <v>97</v>
      </c>
      <c r="E570" s="26"/>
      <c r="F570" s="27"/>
    </row>
    <row r="571" spans="1:6" ht="15" customHeight="1">
      <c r="A571" s="29"/>
      <c r="B571" s="25"/>
      <c r="C571" s="11"/>
      <c r="D571" s="12"/>
      <c r="E571" s="26"/>
      <c r="F571" s="27"/>
    </row>
    <row r="572" spans="1:6" ht="15" customHeight="1">
      <c r="A572" s="83"/>
      <c r="B572" s="84" t="s">
        <v>433</v>
      </c>
      <c r="C572" s="11"/>
      <c r="D572" s="12"/>
      <c r="E572" s="26"/>
      <c r="F572" s="27"/>
    </row>
    <row r="573" spans="1:6" ht="15" customHeight="1">
      <c r="A573" s="83"/>
      <c r="B573" s="30"/>
      <c r="C573" s="11"/>
      <c r="D573" s="12"/>
      <c r="E573" s="26"/>
      <c r="F573" s="27"/>
    </row>
    <row r="574" spans="1:6" ht="15" customHeight="1">
      <c r="A574" s="83" t="s">
        <v>16</v>
      </c>
      <c r="B574" s="246" t="s">
        <v>430</v>
      </c>
      <c r="C574" s="165"/>
      <c r="D574" s="12"/>
      <c r="E574" s="26"/>
      <c r="F574" s="27"/>
    </row>
    <row r="575" spans="1:6" ht="15" customHeight="1">
      <c r="A575" s="83"/>
      <c r="B575" s="246" t="s">
        <v>431</v>
      </c>
      <c r="C575" s="165"/>
      <c r="D575" s="12"/>
      <c r="E575" s="26"/>
      <c r="F575" s="27"/>
    </row>
    <row r="576" spans="1:6" ht="15" customHeight="1">
      <c r="A576" s="73"/>
      <c r="B576" s="246"/>
      <c r="C576" s="165"/>
      <c r="D576" s="12"/>
      <c r="E576" s="13"/>
      <c r="F576" s="27"/>
    </row>
    <row r="577" spans="1:6" ht="15" customHeight="1">
      <c r="A577" s="83"/>
      <c r="B577" s="249" t="s">
        <v>183</v>
      </c>
      <c r="C577" s="165"/>
      <c r="D577" s="74"/>
      <c r="E577" s="75"/>
      <c r="F577" s="72"/>
    </row>
    <row r="578" spans="1:6" ht="15" customHeight="1">
      <c r="A578" s="83"/>
      <c r="B578" s="250"/>
      <c r="C578" s="165"/>
      <c r="D578" s="12"/>
      <c r="E578" s="26"/>
      <c r="F578" s="27"/>
    </row>
    <row r="579" spans="1:6" ht="15" customHeight="1">
      <c r="A579" s="83"/>
      <c r="B579" s="103" t="s">
        <v>233</v>
      </c>
      <c r="C579" s="165"/>
      <c r="D579" s="12"/>
      <c r="E579" s="26"/>
      <c r="F579" s="27"/>
    </row>
    <row r="580" spans="1:6" ht="15" customHeight="1">
      <c r="A580" s="83"/>
      <c r="B580" s="103" t="s">
        <v>1022</v>
      </c>
      <c r="C580" s="165"/>
      <c r="D580" s="12"/>
      <c r="E580" s="26"/>
      <c r="F580" s="27"/>
    </row>
    <row r="581" spans="1:6" ht="15" customHeight="1">
      <c r="A581" s="83"/>
      <c r="B581" s="250"/>
      <c r="C581" s="165"/>
      <c r="D581" s="12"/>
      <c r="E581" s="26"/>
      <c r="F581" s="27"/>
    </row>
    <row r="582" spans="1:6" ht="15" customHeight="1">
      <c r="A582" s="83" t="s">
        <v>24</v>
      </c>
      <c r="B582" s="250" t="s">
        <v>1023</v>
      </c>
      <c r="C582" s="165">
        <v>280</v>
      </c>
      <c r="D582" s="12" t="s">
        <v>15</v>
      </c>
      <c r="E582" s="26"/>
      <c r="F582" s="27"/>
    </row>
    <row r="583" spans="1:6" ht="15" customHeight="1">
      <c r="A583" s="83"/>
      <c r="B583" s="250"/>
      <c r="C583" s="165"/>
      <c r="D583" s="12"/>
      <c r="E583" s="26"/>
      <c r="F583" s="27"/>
    </row>
    <row r="584" spans="1:6" ht="15" customHeight="1">
      <c r="A584" s="83"/>
      <c r="B584" s="250" t="s">
        <v>1024</v>
      </c>
      <c r="C584" s="165"/>
      <c r="D584" s="12"/>
      <c r="E584" s="26"/>
      <c r="F584" s="27"/>
    </row>
    <row r="585" spans="1:6" ht="15" customHeight="1">
      <c r="A585" s="83"/>
      <c r="B585" s="251" t="s">
        <v>1025</v>
      </c>
      <c r="C585" s="165"/>
      <c r="D585" s="12"/>
      <c r="E585" s="26"/>
      <c r="F585" s="27"/>
    </row>
    <row r="586" spans="1:6" ht="15" customHeight="1">
      <c r="A586" s="83"/>
      <c r="B586" s="251" t="s">
        <v>1026</v>
      </c>
      <c r="C586" s="165"/>
      <c r="D586" s="12"/>
      <c r="E586" s="26"/>
      <c r="F586" s="27"/>
    </row>
    <row r="587" spans="1:6" ht="15" customHeight="1">
      <c r="A587" s="83"/>
      <c r="B587" s="251"/>
      <c r="C587" s="165"/>
      <c r="D587" s="12"/>
      <c r="E587" s="26"/>
      <c r="F587" s="27"/>
    </row>
    <row r="588" spans="1:6" ht="15" customHeight="1">
      <c r="A588" s="83" t="s">
        <v>31</v>
      </c>
      <c r="B588" s="246" t="s">
        <v>432</v>
      </c>
      <c r="C588" s="165">
        <v>17</v>
      </c>
      <c r="D588" s="12" t="s">
        <v>15</v>
      </c>
      <c r="E588" s="26"/>
      <c r="F588" s="27"/>
    </row>
    <row r="589" spans="1:6" ht="15" customHeight="1">
      <c r="A589" s="83"/>
      <c r="B589" s="246"/>
      <c r="C589" s="165"/>
      <c r="D589" s="12"/>
      <c r="E589" s="26"/>
      <c r="F589" s="27"/>
    </row>
    <row r="590" spans="1:6" ht="15" customHeight="1">
      <c r="A590" s="29"/>
      <c r="B590" s="33"/>
      <c r="C590" s="165"/>
      <c r="D590" s="12"/>
      <c r="E590" s="26"/>
      <c r="F590" s="27"/>
    </row>
    <row r="591" spans="1:6" ht="15" customHeight="1">
      <c r="A591" s="29"/>
      <c r="B591" s="33"/>
      <c r="C591" s="165"/>
      <c r="D591" s="12"/>
      <c r="E591" s="26"/>
      <c r="F591" s="27"/>
    </row>
    <row r="592" spans="1:6" ht="15" customHeight="1">
      <c r="A592" s="29"/>
      <c r="B592" s="33"/>
      <c r="C592" s="165"/>
      <c r="D592" s="12"/>
      <c r="E592" s="26"/>
      <c r="F592" s="27"/>
    </row>
    <row r="593" spans="1:6" ht="15" customHeight="1">
      <c r="A593" s="83"/>
      <c r="B593" s="252"/>
      <c r="C593" s="254"/>
      <c r="D593" s="12"/>
      <c r="E593" s="85"/>
      <c r="F593" s="86"/>
    </row>
    <row r="594" spans="1:6" ht="15" customHeight="1">
      <c r="A594" s="83"/>
      <c r="B594" s="253"/>
      <c r="C594" s="165"/>
      <c r="D594" s="12"/>
      <c r="E594" s="85"/>
      <c r="F594" s="86"/>
    </row>
    <row r="595" spans="1:6" ht="15" customHeight="1">
      <c r="A595" s="83"/>
      <c r="B595" s="87"/>
      <c r="C595" s="11"/>
      <c r="D595" s="12"/>
      <c r="E595" s="85"/>
      <c r="F595" s="86"/>
    </row>
    <row r="596" spans="1:6" ht="15" customHeight="1">
      <c r="A596" s="83"/>
      <c r="B596" s="84"/>
      <c r="C596" s="11"/>
      <c r="D596" s="12"/>
      <c r="E596" s="85"/>
      <c r="F596" s="86"/>
    </row>
    <row r="597" spans="1:6" ht="15" customHeight="1">
      <c r="A597" s="83"/>
      <c r="B597" s="30"/>
      <c r="D597" s="12"/>
      <c r="E597" s="85"/>
      <c r="F597" s="76"/>
    </row>
    <row r="598" spans="1:6" ht="15" customHeight="1">
      <c r="A598" s="29"/>
      <c r="B598" s="82"/>
      <c r="C598" s="11"/>
      <c r="D598" s="12"/>
      <c r="E598" s="26"/>
      <c r="F598" s="27"/>
    </row>
    <row r="599" spans="1:6" ht="15" customHeight="1">
      <c r="A599" s="29"/>
      <c r="B599" s="82"/>
      <c r="C599" s="11"/>
      <c r="D599" s="12"/>
      <c r="E599" s="26"/>
      <c r="F599" s="27"/>
    </row>
    <row r="600" spans="1:6" ht="15" customHeight="1">
      <c r="A600" s="29"/>
      <c r="B600" s="82"/>
      <c r="C600" s="11"/>
      <c r="D600" s="12"/>
      <c r="E600" s="26"/>
      <c r="F600" s="27"/>
    </row>
    <row r="601" spans="1:6" ht="15" customHeight="1">
      <c r="A601" s="29"/>
      <c r="B601" s="82"/>
      <c r="C601" s="11"/>
      <c r="D601" s="12"/>
      <c r="E601" s="26"/>
      <c r="F601" s="27"/>
    </row>
    <row r="602" spans="1:6" ht="15" customHeight="1">
      <c r="A602" s="29"/>
      <c r="B602" s="82"/>
      <c r="C602" s="11"/>
      <c r="D602" s="12"/>
      <c r="E602" s="26"/>
      <c r="F602" s="27"/>
    </row>
    <row r="603" spans="1:6" ht="15" customHeight="1">
      <c r="A603" s="29"/>
      <c r="B603" s="82"/>
      <c r="C603" s="11"/>
      <c r="D603" s="12"/>
      <c r="E603" s="26"/>
      <c r="F603" s="27"/>
    </row>
    <row r="604" spans="1:6" ht="15" customHeight="1">
      <c r="A604" s="29"/>
      <c r="B604" s="25"/>
      <c r="C604" s="11"/>
      <c r="D604" s="12"/>
      <c r="E604" s="26"/>
      <c r="F604" s="27"/>
    </row>
    <row r="605" spans="1:6" ht="15" customHeight="1">
      <c r="A605" s="29"/>
      <c r="B605" s="88"/>
      <c r="C605" s="11"/>
      <c r="D605" s="12"/>
      <c r="E605" s="26"/>
      <c r="F605" s="27"/>
    </row>
    <row r="606" spans="1:6" ht="15" customHeight="1">
      <c r="A606" s="29"/>
      <c r="B606" s="82"/>
      <c r="C606" s="11"/>
      <c r="D606" s="12"/>
      <c r="E606" s="26"/>
      <c r="F606" s="27"/>
    </row>
    <row r="607" spans="1:6" ht="15" customHeight="1">
      <c r="A607" s="29"/>
      <c r="B607" s="82"/>
      <c r="C607" s="11"/>
      <c r="D607" s="12"/>
      <c r="E607" s="26"/>
      <c r="F607" s="27"/>
    </row>
    <row r="608" spans="1:6" ht="15" customHeight="1">
      <c r="A608" s="29"/>
      <c r="B608" s="82"/>
      <c r="C608" s="11"/>
      <c r="D608" s="12"/>
      <c r="E608" s="26"/>
      <c r="F608" s="27"/>
    </row>
    <row r="609" spans="1:6" ht="15" customHeight="1">
      <c r="A609" s="29"/>
      <c r="B609" s="82"/>
      <c r="C609" s="11"/>
      <c r="D609" s="12"/>
      <c r="E609" s="26"/>
      <c r="F609" s="27"/>
    </row>
    <row r="610" spans="1:6" ht="15" customHeight="1">
      <c r="A610" s="29"/>
      <c r="B610" s="25"/>
      <c r="C610" s="11"/>
      <c r="D610" s="12"/>
      <c r="E610" s="26"/>
      <c r="F610" s="27"/>
    </row>
    <row r="611" spans="1:6" ht="15" customHeight="1">
      <c r="A611" s="21"/>
      <c r="B611" s="39"/>
      <c r="C611" s="40"/>
      <c r="D611" s="41"/>
      <c r="E611" s="42"/>
      <c r="F611" s="24"/>
    </row>
    <row r="612" spans="1:6" ht="15" customHeight="1">
      <c r="A612" s="15"/>
      <c r="B612" s="43" t="s">
        <v>17</v>
      </c>
      <c r="C612" s="17"/>
      <c r="D612" s="18"/>
      <c r="E612" s="44" t="s">
        <v>35</v>
      </c>
      <c r="F612" s="38"/>
    </row>
    <row r="613" spans="1:6" ht="15" customHeight="1">
      <c r="A613" s="9"/>
      <c r="B613" s="45"/>
      <c r="C613" s="11"/>
      <c r="D613" s="12"/>
      <c r="F613" s="14"/>
    </row>
    <row r="614" spans="1:6" ht="15" customHeight="1" thickBot="1">
      <c r="A614" s="47"/>
      <c r="B614" s="48" t="s">
        <v>401</v>
      </c>
      <c r="C614" s="220">
        <f>C537+0.1</f>
        <v>2.8000000000000007</v>
      </c>
      <c r="D614" s="50"/>
      <c r="E614" s="51"/>
      <c r="F614" s="52"/>
    </row>
    <row r="615" spans="1:6" ht="15" customHeight="1">
      <c r="A615" s="2"/>
      <c r="B615" s="3"/>
      <c r="C615" s="4"/>
      <c r="D615" s="5"/>
      <c r="E615" s="6"/>
      <c r="F615" s="7"/>
    </row>
    <row r="616" spans="1:6" ht="15" customHeight="1">
      <c r="A616" s="9"/>
      <c r="B616" s="45"/>
      <c r="C616" s="11"/>
      <c r="D616" s="12"/>
      <c r="E616" s="79" t="s">
        <v>30</v>
      </c>
      <c r="F616" s="14"/>
    </row>
    <row r="617" spans="1:6" ht="15" customHeight="1">
      <c r="A617" s="15"/>
      <c r="B617" s="16"/>
      <c r="C617" s="17"/>
      <c r="D617" s="18"/>
      <c r="E617" s="19"/>
      <c r="F617" s="20"/>
    </row>
    <row r="618" spans="1:6" ht="15" customHeight="1">
      <c r="A618" s="21"/>
      <c r="B618" s="22"/>
      <c r="E618" s="23"/>
      <c r="F618" s="24"/>
    </row>
    <row r="619" spans="1:6" ht="15" customHeight="1">
      <c r="A619" s="9"/>
      <c r="B619" s="25" t="s">
        <v>1</v>
      </c>
      <c r="E619" s="26"/>
      <c r="F619" s="27"/>
    </row>
    <row r="620" spans="1:6" ht="15" customHeight="1">
      <c r="A620" s="9"/>
      <c r="B620" s="25" t="s">
        <v>1</v>
      </c>
      <c r="E620" s="26"/>
      <c r="F620" s="27"/>
    </row>
    <row r="621" spans="1:6" ht="15" customHeight="1">
      <c r="A621" s="9" t="s">
        <v>1</v>
      </c>
      <c r="B621" s="25" t="s">
        <v>1</v>
      </c>
      <c r="C621" s="31" t="s">
        <v>1</v>
      </c>
      <c r="E621" s="26"/>
      <c r="F621" s="27"/>
    </row>
    <row r="622" spans="1:6" ht="15" customHeight="1">
      <c r="A622" s="9" t="s">
        <v>1</v>
      </c>
      <c r="B622" s="25" t="s">
        <v>1</v>
      </c>
      <c r="E622" s="26"/>
      <c r="F622" s="27"/>
    </row>
    <row r="623" spans="1:6" ht="15" customHeight="1">
      <c r="A623" s="9" t="s">
        <v>1</v>
      </c>
      <c r="B623" s="25" t="s">
        <v>1</v>
      </c>
      <c r="C623" s="31" t="s">
        <v>1</v>
      </c>
      <c r="E623" s="26"/>
      <c r="F623" s="27"/>
    </row>
    <row r="624" spans="1:6" ht="15" customHeight="1">
      <c r="A624" s="9"/>
      <c r="B624" s="25" t="s">
        <v>1</v>
      </c>
      <c r="E624" s="26"/>
      <c r="F624" s="27"/>
    </row>
    <row r="625" spans="1:6" ht="15" customHeight="1">
      <c r="A625" s="9"/>
      <c r="B625" s="25"/>
      <c r="E625" s="26"/>
      <c r="F625" s="27"/>
    </row>
    <row r="626" spans="1:6" ht="15" customHeight="1">
      <c r="A626" s="9"/>
      <c r="B626" s="25"/>
      <c r="E626" s="26"/>
      <c r="F626" s="27"/>
    </row>
    <row r="627" spans="1:6" ht="15" customHeight="1">
      <c r="A627" s="9"/>
      <c r="B627" s="25"/>
      <c r="E627" s="26"/>
      <c r="F627" s="27"/>
    </row>
    <row r="628" spans="1:6" ht="15" customHeight="1">
      <c r="A628" s="9"/>
      <c r="B628" s="25"/>
      <c r="E628" s="26"/>
      <c r="F628" s="27"/>
    </row>
    <row r="629" spans="1:6" ht="15" customHeight="1">
      <c r="A629" s="9"/>
      <c r="B629" s="25"/>
      <c r="E629" s="26"/>
      <c r="F629" s="27"/>
    </row>
    <row r="630" spans="1:6" ht="15" customHeight="1">
      <c r="A630" s="9"/>
      <c r="B630" s="25" t="s">
        <v>1</v>
      </c>
      <c r="E630" s="26"/>
      <c r="F630" s="27"/>
    </row>
    <row r="631" spans="1:6" ht="15" customHeight="1">
      <c r="A631" s="9"/>
      <c r="B631" s="25" t="s">
        <v>1</v>
      </c>
      <c r="C631" s="31" t="s">
        <v>1</v>
      </c>
      <c r="E631" s="26"/>
      <c r="F631" s="27"/>
    </row>
    <row r="632" spans="1:6" ht="15" customHeight="1">
      <c r="A632" s="9" t="s">
        <v>1</v>
      </c>
      <c r="B632" s="25" t="s">
        <v>1</v>
      </c>
      <c r="C632" s="31" t="s">
        <v>1</v>
      </c>
      <c r="E632" s="26"/>
      <c r="F632" s="27"/>
    </row>
    <row r="633" spans="1:6" ht="15" customHeight="1">
      <c r="A633" s="9"/>
      <c r="B633" s="25" t="s">
        <v>1</v>
      </c>
      <c r="E633" s="26"/>
      <c r="F633" s="27"/>
    </row>
    <row r="634" spans="1:6" ht="15" customHeight="1">
      <c r="A634" s="9" t="s">
        <v>1</v>
      </c>
      <c r="B634" s="25" t="s">
        <v>1</v>
      </c>
      <c r="C634" s="31" t="s">
        <v>1</v>
      </c>
      <c r="E634" s="26"/>
      <c r="F634" s="27"/>
    </row>
    <row r="635" spans="1:6" ht="15" customHeight="1">
      <c r="A635" s="9"/>
      <c r="B635" s="25" t="s">
        <v>1</v>
      </c>
      <c r="E635" s="26"/>
      <c r="F635" s="27"/>
    </row>
    <row r="636" spans="1:6" ht="15" customHeight="1">
      <c r="A636" s="9" t="s">
        <v>1</v>
      </c>
      <c r="B636" s="25" t="s">
        <v>1</v>
      </c>
      <c r="E636" s="26"/>
      <c r="F636" s="27"/>
    </row>
    <row r="637" spans="1:6" ht="15" customHeight="1">
      <c r="A637" s="9"/>
      <c r="B637" s="25" t="s">
        <v>1</v>
      </c>
      <c r="E637" s="26"/>
      <c r="F637" s="27"/>
    </row>
    <row r="638" spans="1:6" ht="15" customHeight="1">
      <c r="A638" s="9"/>
      <c r="B638" s="56" t="s">
        <v>27</v>
      </c>
      <c r="E638" s="26"/>
      <c r="F638" s="27"/>
    </row>
    <row r="639" spans="1:6" ht="15" customHeight="1">
      <c r="A639" s="9"/>
      <c r="B639" s="56" t="s">
        <v>1</v>
      </c>
      <c r="C639" s="31" t="s">
        <v>1</v>
      </c>
      <c r="E639" s="26"/>
      <c r="F639" s="27"/>
    </row>
    <row r="640" spans="1:6" ht="15" customHeight="1">
      <c r="A640" s="9"/>
      <c r="B640" s="56" t="s">
        <v>70</v>
      </c>
      <c r="C640" s="31" t="s">
        <v>1</v>
      </c>
      <c r="E640" s="26"/>
      <c r="F640" s="27"/>
    </row>
    <row r="641" spans="1:6" ht="15" customHeight="1">
      <c r="A641" s="9" t="s">
        <v>1</v>
      </c>
      <c r="B641" s="25" t="s">
        <v>1</v>
      </c>
      <c r="E641" s="26"/>
      <c r="F641" s="27"/>
    </row>
    <row r="642" spans="1:6" ht="15" customHeight="1">
      <c r="A642" s="9"/>
      <c r="B642" s="57">
        <f>C537</f>
        <v>2.7000000000000006</v>
      </c>
      <c r="C642" s="31" t="s">
        <v>1</v>
      </c>
      <c r="E642" s="26"/>
      <c r="F642" s="27"/>
    </row>
    <row r="643" spans="1:6" ht="15" customHeight="1">
      <c r="A643" s="9" t="s">
        <v>1</v>
      </c>
      <c r="B643" s="57" t="s">
        <v>1</v>
      </c>
      <c r="E643" s="26"/>
      <c r="F643" s="27"/>
    </row>
    <row r="644" spans="1:6" ht="15" customHeight="1">
      <c r="A644" s="9" t="s">
        <v>1</v>
      </c>
      <c r="B644" s="57">
        <f>C614</f>
        <v>2.8000000000000007</v>
      </c>
      <c r="C644" s="31" t="s">
        <v>1</v>
      </c>
      <c r="E644" s="26"/>
      <c r="F644" s="27"/>
    </row>
    <row r="645" spans="1:6" ht="15" customHeight="1">
      <c r="A645" s="9"/>
      <c r="B645" s="25" t="s">
        <v>1</v>
      </c>
      <c r="E645" s="26"/>
      <c r="F645" s="27"/>
    </row>
    <row r="646" spans="1:6" ht="15" customHeight="1">
      <c r="A646" s="9"/>
      <c r="B646" s="57"/>
      <c r="E646" s="26"/>
      <c r="F646" s="27"/>
    </row>
    <row r="647" spans="1:6" ht="15" customHeight="1">
      <c r="A647" s="9"/>
      <c r="B647" s="25" t="s">
        <v>1</v>
      </c>
      <c r="E647" s="26"/>
      <c r="F647" s="27"/>
    </row>
    <row r="648" spans="1:6" ht="15" customHeight="1">
      <c r="A648" s="9"/>
      <c r="B648" s="25" t="s">
        <v>1</v>
      </c>
      <c r="E648" s="26"/>
      <c r="F648" s="27"/>
    </row>
    <row r="649" spans="1:6" ht="15" customHeight="1">
      <c r="A649" s="9" t="s">
        <v>1</v>
      </c>
      <c r="B649" s="25" t="s">
        <v>1</v>
      </c>
      <c r="E649" s="26"/>
      <c r="F649" s="27"/>
    </row>
    <row r="650" spans="1:6" ht="15" customHeight="1">
      <c r="A650" s="9"/>
      <c r="B650" s="25" t="s">
        <v>1</v>
      </c>
      <c r="C650" s="31" t="s">
        <v>1</v>
      </c>
      <c r="E650" s="26"/>
      <c r="F650" s="27"/>
    </row>
    <row r="651" spans="1:6" ht="15" customHeight="1">
      <c r="A651" s="9"/>
      <c r="B651" s="25" t="s">
        <v>1</v>
      </c>
      <c r="E651" s="26"/>
      <c r="F651" s="27"/>
    </row>
    <row r="652" spans="1:6" ht="15" customHeight="1">
      <c r="A652" s="9"/>
      <c r="B652" s="25" t="s">
        <v>1</v>
      </c>
      <c r="E652" s="26"/>
      <c r="F652" s="27"/>
    </row>
    <row r="653" spans="1:6" ht="15" customHeight="1">
      <c r="A653" s="9"/>
      <c r="B653" s="25" t="s">
        <v>1</v>
      </c>
      <c r="E653" s="26"/>
      <c r="F653" s="27"/>
    </row>
    <row r="654" spans="1:6" ht="15" customHeight="1">
      <c r="A654" s="9" t="s">
        <v>1</v>
      </c>
      <c r="B654" s="25" t="s">
        <v>1</v>
      </c>
      <c r="C654" s="31" t="s">
        <v>1</v>
      </c>
      <c r="E654" s="26"/>
      <c r="F654" s="27"/>
    </row>
    <row r="655" spans="1:6" ht="15" customHeight="1">
      <c r="A655" s="9" t="s">
        <v>1</v>
      </c>
      <c r="B655" s="25" t="s">
        <v>1</v>
      </c>
      <c r="C655" s="31" t="s">
        <v>1</v>
      </c>
      <c r="E655" s="26"/>
      <c r="F655" s="27"/>
    </row>
    <row r="656" spans="1:6" ht="15" customHeight="1">
      <c r="A656" s="9" t="s">
        <v>1</v>
      </c>
      <c r="B656" s="25" t="s">
        <v>1</v>
      </c>
      <c r="C656" s="31" t="s">
        <v>1</v>
      </c>
      <c r="E656" s="26"/>
      <c r="F656" s="27"/>
    </row>
    <row r="657" spans="1:6" ht="15" customHeight="1">
      <c r="A657" s="9"/>
      <c r="B657" s="25" t="s">
        <v>1</v>
      </c>
      <c r="E657" s="26"/>
      <c r="F657" s="27"/>
    </row>
    <row r="658" spans="1:6" ht="15" customHeight="1">
      <c r="A658" s="9"/>
      <c r="B658" s="25" t="s">
        <v>1</v>
      </c>
      <c r="E658" s="26"/>
      <c r="F658" s="27"/>
    </row>
    <row r="659" spans="1:6" ht="15" customHeight="1">
      <c r="A659" s="9" t="s">
        <v>1</v>
      </c>
      <c r="B659" s="25" t="s">
        <v>1</v>
      </c>
      <c r="C659" s="31" t="s">
        <v>1</v>
      </c>
      <c r="E659" s="26"/>
      <c r="F659" s="27"/>
    </row>
    <row r="660" spans="1:6" ht="15" customHeight="1">
      <c r="A660" s="9"/>
      <c r="B660" s="25" t="s">
        <v>1</v>
      </c>
      <c r="C660" s="31" t="s">
        <v>1</v>
      </c>
      <c r="E660" s="26"/>
      <c r="F660" s="27"/>
    </row>
    <row r="661" spans="1:6" ht="15" customHeight="1">
      <c r="A661" s="9"/>
      <c r="B661" s="25" t="s">
        <v>1</v>
      </c>
      <c r="C661" s="31" t="s">
        <v>1</v>
      </c>
      <c r="E661" s="26"/>
      <c r="F661" s="27"/>
    </row>
    <row r="662" spans="1:6" ht="15" customHeight="1">
      <c r="A662" s="9" t="s">
        <v>1</v>
      </c>
      <c r="B662" s="25" t="s">
        <v>1</v>
      </c>
      <c r="E662" s="26"/>
      <c r="F662" s="27"/>
    </row>
    <row r="663" spans="1:6" ht="15" customHeight="1">
      <c r="A663" s="9" t="s">
        <v>1</v>
      </c>
      <c r="B663" s="25" t="s">
        <v>1</v>
      </c>
      <c r="C663" s="31" t="s">
        <v>1</v>
      </c>
      <c r="E663" s="26"/>
      <c r="F663" s="27"/>
    </row>
    <row r="664" spans="1:6" ht="15" customHeight="1">
      <c r="A664" s="9"/>
      <c r="B664" s="25" t="s">
        <v>1</v>
      </c>
      <c r="E664" s="26"/>
      <c r="F664" s="27"/>
    </row>
    <row r="665" spans="1:6" ht="15" customHeight="1">
      <c r="A665" s="9"/>
      <c r="B665" s="25" t="s">
        <v>1</v>
      </c>
      <c r="C665" s="31" t="s">
        <v>1</v>
      </c>
      <c r="E665" s="26"/>
      <c r="F665" s="27" t="s">
        <v>1</v>
      </c>
    </row>
    <row r="666" spans="1:6" ht="15" customHeight="1">
      <c r="A666" s="9"/>
      <c r="B666" s="25" t="s">
        <v>1</v>
      </c>
      <c r="C666" s="31" t="s">
        <v>1</v>
      </c>
      <c r="E666" s="26"/>
      <c r="F666" s="27"/>
    </row>
    <row r="667" spans="1:6" ht="15" customHeight="1">
      <c r="A667" s="9"/>
      <c r="B667" s="25"/>
      <c r="E667" s="26"/>
      <c r="F667" s="27"/>
    </row>
    <row r="668" spans="1:6" ht="15" customHeight="1">
      <c r="A668" s="9"/>
      <c r="B668" s="25"/>
      <c r="E668" s="26"/>
      <c r="F668" s="27"/>
    </row>
    <row r="669" spans="1:6" ht="15" customHeight="1">
      <c r="A669" s="9"/>
      <c r="B669" s="25"/>
      <c r="E669" s="26"/>
      <c r="F669" s="27"/>
    </row>
    <row r="670" spans="1:6" ht="15" customHeight="1">
      <c r="A670" s="9"/>
      <c r="B670" s="25"/>
      <c r="E670" s="26"/>
      <c r="F670" s="27"/>
    </row>
    <row r="671" spans="1:6" ht="15" customHeight="1">
      <c r="A671" s="9"/>
      <c r="B671" s="25"/>
      <c r="E671" s="26"/>
      <c r="F671" s="27"/>
    </row>
    <row r="672" spans="1:6" ht="15" customHeight="1">
      <c r="A672" s="9"/>
      <c r="B672" s="25"/>
      <c r="E672" s="26"/>
      <c r="F672" s="27"/>
    </row>
    <row r="673" spans="1:6" ht="15" customHeight="1">
      <c r="A673" s="9"/>
      <c r="B673" s="25"/>
      <c r="E673" s="26"/>
      <c r="F673" s="27"/>
    </row>
    <row r="674" spans="1:6" ht="15" customHeight="1">
      <c r="A674" s="9"/>
      <c r="B674" s="25"/>
      <c r="E674" s="26"/>
      <c r="F674" s="27"/>
    </row>
    <row r="675" spans="1:6" ht="15" customHeight="1">
      <c r="A675" s="9"/>
      <c r="B675" s="25"/>
      <c r="E675" s="26"/>
      <c r="F675" s="27"/>
    </row>
    <row r="676" spans="1:6" ht="15" customHeight="1">
      <c r="A676" s="9"/>
      <c r="B676" s="25"/>
      <c r="E676" s="26"/>
      <c r="F676" s="27"/>
    </row>
    <row r="677" spans="1:6" ht="15" customHeight="1">
      <c r="A677" s="9"/>
      <c r="B677" s="25"/>
      <c r="E677" s="26"/>
      <c r="F677" s="27"/>
    </row>
    <row r="678" spans="1:6" ht="15" customHeight="1">
      <c r="A678" s="9"/>
      <c r="B678" s="25"/>
      <c r="E678" s="26"/>
      <c r="F678" s="27"/>
    </row>
    <row r="679" spans="1:6" ht="15" customHeight="1">
      <c r="A679" s="9"/>
      <c r="B679" s="25"/>
      <c r="E679" s="26"/>
      <c r="F679" s="27"/>
    </row>
    <row r="680" spans="1:6" ht="15" customHeight="1">
      <c r="A680" s="9"/>
      <c r="B680" s="25"/>
      <c r="E680" s="26"/>
      <c r="F680" s="27"/>
    </row>
    <row r="681" spans="1:6" ht="15" customHeight="1">
      <c r="A681" s="9"/>
      <c r="B681" s="25"/>
      <c r="E681" s="26"/>
      <c r="F681" s="27"/>
    </row>
    <row r="682" spans="1:6" ht="15" customHeight="1">
      <c r="A682" s="9"/>
      <c r="B682" s="25"/>
      <c r="E682" s="26"/>
      <c r="F682" s="27"/>
    </row>
    <row r="683" spans="1:6" ht="15" customHeight="1">
      <c r="A683" s="9"/>
      <c r="B683" s="25"/>
      <c r="E683" s="26"/>
      <c r="F683" s="27"/>
    </row>
    <row r="684" spans="1:6" ht="15" customHeight="1">
      <c r="A684" s="9"/>
      <c r="B684" s="25"/>
      <c r="E684" s="26"/>
      <c r="F684" s="27"/>
    </row>
    <row r="685" spans="1:6" ht="15" customHeight="1">
      <c r="A685" s="9"/>
      <c r="B685" s="25"/>
      <c r="E685" s="26"/>
      <c r="F685" s="27"/>
    </row>
    <row r="686" spans="1:6" ht="15" customHeight="1">
      <c r="A686" s="9"/>
      <c r="B686" s="25"/>
      <c r="E686" s="26"/>
      <c r="F686" s="27"/>
    </row>
    <row r="687" spans="1:6" ht="15" customHeight="1">
      <c r="A687" s="58"/>
      <c r="B687" s="59"/>
      <c r="C687" s="37"/>
      <c r="D687" s="60"/>
      <c r="E687" s="61"/>
      <c r="F687" s="38"/>
    </row>
    <row r="688" spans="1:6" ht="15" customHeight="1">
      <c r="A688" s="9"/>
      <c r="B688" s="45"/>
      <c r="C688" s="11"/>
      <c r="D688" s="12"/>
      <c r="F688" s="24"/>
    </row>
    <row r="689" spans="1:6" ht="15" customHeight="1">
      <c r="A689" s="15" t="s">
        <v>1</v>
      </c>
      <c r="B689" s="43" t="s">
        <v>29</v>
      </c>
      <c r="C689" s="17" t="s">
        <v>1</v>
      </c>
      <c r="D689" s="18"/>
      <c r="E689" s="44" t="s">
        <v>18</v>
      </c>
      <c r="F689" s="38"/>
    </row>
    <row r="690" spans="1:6" ht="15" customHeight="1">
      <c r="A690" s="9" t="s">
        <v>1</v>
      </c>
      <c r="B690" s="45" t="s">
        <v>1</v>
      </c>
      <c r="C690" s="31" t="s">
        <v>1</v>
      </c>
      <c r="E690" s="8" t="s">
        <v>1</v>
      </c>
      <c r="F690" s="46"/>
    </row>
    <row r="691" spans="1:6" ht="15" customHeight="1" thickBot="1">
      <c r="A691" s="275"/>
      <c r="B691" s="102" t="s">
        <v>401</v>
      </c>
      <c r="C691" s="70">
        <f>C614+0.1</f>
        <v>2.9000000000000008</v>
      </c>
      <c r="D691" s="12"/>
      <c r="F691" s="14"/>
    </row>
    <row r="692" spans="1:6" ht="15" customHeight="1">
      <c r="A692" s="167"/>
      <c r="B692" s="168"/>
      <c r="C692" s="169"/>
      <c r="D692" s="276"/>
      <c r="E692" s="277"/>
      <c r="F692" s="278"/>
    </row>
    <row r="693" spans="1:6" ht="15" customHeight="1">
      <c r="A693" s="73"/>
      <c r="B693" s="10" t="s">
        <v>33</v>
      </c>
      <c r="C693" s="11"/>
      <c r="D693" s="12"/>
      <c r="E693" s="62"/>
      <c r="F693" s="279"/>
    </row>
    <row r="694" spans="1:6" ht="15" customHeight="1">
      <c r="A694" s="280"/>
      <c r="B694" s="16"/>
      <c r="C694" s="17"/>
      <c r="D694" s="18"/>
      <c r="E694" s="19"/>
      <c r="F694" s="281"/>
    </row>
    <row r="695" spans="1:6" ht="15" customHeight="1">
      <c r="A695" s="282"/>
      <c r="B695" s="22"/>
      <c r="C695" s="11"/>
      <c r="D695" s="12"/>
      <c r="E695" s="23"/>
      <c r="F695" s="283"/>
    </row>
    <row r="696" spans="1:6" ht="15" customHeight="1">
      <c r="A696" s="73"/>
      <c r="B696" s="28" t="s">
        <v>138</v>
      </c>
      <c r="C696" s="11"/>
      <c r="D696" s="12"/>
      <c r="E696" s="26"/>
      <c r="F696" s="284"/>
    </row>
    <row r="697" spans="1:6" ht="15" customHeight="1">
      <c r="A697" s="73"/>
      <c r="B697" s="25"/>
      <c r="C697" s="11"/>
      <c r="D697" s="12"/>
      <c r="E697" s="26"/>
      <c r="F697" s="284"/>
    </row>
    <row r="698" spans="1:6" ht="15" customHeight="1">
      <c r="A698" s="285"/>
      <c r="B698" s="25" t="s">
        <v>184</v>
      </c>
      <c r="C698" s="11"/>
      <c r="D698" s="12"/>
      <c r="E698" s="26"/>
      <c r="F698" s="284"/>
    </row>
    <row r="699" spans="1:6" ht="15" customHeight="1">
      <c r="A699" s="285"/>
      <c r="B699" s="25" t="s">
        <v>142</v>
      </c>
      <c r="C699" s="11"/>
      <c r="D699" s="12"/>
      <c r="E699" s="26"/>
      <c r="F699" s="284"/>
    </row>
    <row r="700" spans="1:6" ht="15" customHeight="1">
      <c r="A700" s="285"/>
      <c r="B700" s="25"/>
      <c r="C700" s="11"/>
      <c r="D700" s="12"/>
      <c r="E700" s="26"/>
      <c r="F700" s="284"/>
    </row>
    <row r="701" spans="1:6" ht="15" customHeight="1">
      <c r="A701" s="285" t="s">
        <v>2</v>
      </c>
      <c r="B701" s="25" t="s">
        <v>575</v>
      </c>
      <c r="C701" s="11">
        <v>2</v>
      </c>
      <c r="D701" s="12" t="s">
        <v>5</v>
      </c>
      <c r="E701" s="26"/>
      <c r="F701" s="284"/>
    </row>
    <row r="702" spans="1:6" ht="15" customHeight="1">
      <c r="A702" s="285"/>
      <c r="B702" s="25"/>
      <c r="C702" s="11"/>
      <c r="D702" s="12"/>
      <c r="E702" s="26"/>
      <c r="F702" s="284"/>
    </row>
    <row r="703" spans="1:6" ht="15" customHeight="1">
      <c r="A703" s="285" t="s">
        <v>6</v>
      </c>
      <c r="B703" s="25" t="s">
        <v>185</v>
      </c>
      <c r="C703" s="11">
        <v>9</v>
      </c>
      <c r="D703" s="12" t="s">
        <v>5</v>
      </c>
      <c r="E703" s="26"/>
      <c r="F703" s="284"/>
    </row>
    <row r="704" spans="1:6" ht="15" customHeight="1">
      <c r="A704" s="285"/>
      <c r="B704" s="25"/>
      <c r="C704" s="11"/>
      <c r="D704" s="12"/>
      <c r="E704" s="26"/>
      <c r="F704" s="284"/>
    </row>
    <row r="705" spans="1:6" ht="15" customHeight="1">
      <c r="A705" s="285"/>
      <c r="B705" s="28" t="s">
        <v>146</v>
      </c>
      <c r="C705" s="11"/>
      <c r="D705" s="12"/>
      <c r="E705" s="26"/>
      <c r="F705" s="284"/>
    </row>
    <row r="706" spans="1:6" ht="15" customHeight="1">
      <c r="A706" s="285"/>
      <c r="B706" s="28"/>
      <c r="C706" s="11"/>
      <c r="D706" s="12"/>
      <c r="E706" s="26"/>
      <c r="F706" s="284"/>
    </row>
    <row r="707" spans="1:6" ht="15" customHeight="1">
      <c r="A707" s="285" t="s">
        <v>7</v>
      </c>
      <c r="B707" s="25" t="s">
        <v>186</v>
      </c>
      <c r="C707" s="11">
        <f>(9*13)+18</f>
        <v>135</v>
      </c>
      <c r="D707" s="12" t="s">
        <v>15</v>
      </c>
      <c r="E707" s="26"/>
      <c r="F707" s="284"/>
    </row>
    <row r="708" spans="1:6" ht="15" customHeight="1">
      <c r="A708" s="285"/>
      <c r="B708" s="25"/>
      <c r="C708" s="11"/>
      <c r="D708" s="12"/>
      <c r="E708" s="26"/>
      <c r="F708" s="284"/>
    </row>
    <row r="709" spans="1:6" ht="15" customHeight="1">
      <c r="A709" s="285"/>
      <c r="B709" s="28" t="s">
        <v>149</v>
      </c>
      <c r="C709" s="11"/>
      <c r="D709" s="12"/>
      <c r="E709" s="26"/>
      <c r="F709" s="284"/>
    </row>
    <row r="710" spans="1:6" ht="15" customHeight="1">
      <c r="A710" s="285"/>
      <c r="B710" s="25"/>
      <c r="C710" s="11"/>
      <c r="D710" s="12"/>
      <c r="E710" s="26"/>
      <c r="F710" s="284"/>
    </row>
    <row r="711" spans="1:6" ht="15" customHeight="1">
      <c r="A711" s="285" t="s">
        <v>8</v>
      </c>
      <c r="B711" s="25" t="s">
        <v>151</v>
      </c>
      <c r="C711" s="11">
        <v>400</v>
      </c>
      <c r="D711" s="12" t="s">
        <v>97</v>
      </c>
      <c r="E711" s="26"/>
      <c r="F711" s="284"/>
    </row>
    <row r="712" spans="1:6" ht="15" customHeight="1">
      <c r="A712" s="285"/>
      <c r="B712" s="25"/>
      <c r="C712" s="11"/>
      <c r="D712" s="12"/>
      <c r="E712" s="26"/>
      <c r="F712" s="284"/>
    </row>
    <row r="713" spans="1:6" ht="15" customHeight="1">
      <c r="A713" s="285" t="s">
        <v>10</v>
      </c>
      <c r="B713" s="25" t="s">
        <v>152</v>
      </c>
      <c r="C713" s="11"/>
      <c r="D713" s="12"/>
      <c r="E713" s="26"/>
      <c r="F713" s="284"/>
    </row>
    <row r="714" spans="1:6" ht="15" customHeight="1">
      <c r="A714" s="285"/>
      <c r="B714" s="25" t="s">
        <v>153</v>
      </c>
      <c r="C714" s="11">
        <v>1250</v>
      </c>
      <c r="D714" s="12" t="s">
        <v>97</v>
      </c>
      <c r="E714" s="26"/>
      <c r="F714" s="284"/>
    </row>
    <row r="715" spans="1:6" ht="15" customHeight="1">
      <c r="A715" s="285"/>
      <c r="B715" s="25"/>
      <c r="C715" s="11"/>
      <c r="D715" s="12"/>
      <c r="E715" s="26"/>
      <c r="F715" s="284"/>
    </row>
    <row r="716" spans="1:6" ht="15" customHeight="1">
      <c r="A716" s="285"/>
      <c r="B716" s="28" t="s">
        <v>187</v>
      </c>
      <c r="C716" s="11"/>
      <c r="D716" s="12"/>
      <c r="E716" s="26"/>
      <c r="F716" s="284"/>
    </row>
    <row r="717" spans="1:6" ht="15" customHeight="1">
      <c r="A717" s="285"/>
      <c r="B717" s="25"/>
      <c r="C717" s="11"/>
      <c r="D717" s="12"/>
      <c r="E717" s="26"/>
      <c r="F717" s="284"/>
    </row>
    <row r="718" spans="1:6" ht="15" customHeight="1">
      <c r="A718" s="83"/>
      <c r="B718" s="84" t="s">
        <v>188</v>
      </c>
      <c r="C718" s="11"/>
      <c r="D718" s="12"/>
      <c r="E718" s="89"/>
      <c r="F718" s="90"/>
    </row>
    <row r="719" spans="1:6" ht="15" customHeight="1">
      <c r="A719" s="83"/>
      <c r="B719" s="84" t="s">
        <v>189</v>
      </c>
      <c r="C719" s="11"/>
      <c r="D719" s="12"/>
      <c r="E719" s="89"/>
      <c r="F719" s="90"/>
    </row>
    <row r="720" spans="1:6" ht="15" customHeight="1">
      <c r="A720" s="83"/>
      <c r="B720" s="84" t="s">
        <v>190</v>
      </c>
      <c r="C720" s="11"/>
      <c r="D720" s="12"/>
      <c r="E720" s="89"/>
      <c r="F720" s="90"/>
    </row>
    <row r="721" spans="1:6" ht="15" customHeight="1">
      <c r="A721" s="83"/>
      <c r="B721" s="30"/>
      <c r="C721" s="11"/>
      <c r="D721" s="12"/>
      <c r="E721" s="89"/>
      <c r="F721" s="90"/>
    </row>
    <row r="722" spans="1:6" ht="15" customHeight="1">
      <c r="A722" s="83" t="s">
        <v>14</v>
      </c>
      <c r="B722" s="30" t="s">
        <v>442</v>
      </c>
      <c r="C722" s="11"/>
      <c r="D722" s="12"/>
      <c r="E722" s="92"/>
      <c r="F722" s="90"/>
    </row>
    <row r="723" spans="1:6" ht="15" customHeight="1">
      <c r="A723" s="83"/>
      <c r="B723" s="30" t="s">
        <v>443</v>
      </c>
      <c r="C723" s="11"/>
      <c r="D723" s="12"/>
      <c r="E723" s="92"/>
      <c r="F723" s="90"/>
    </row>
    <row r="724" spans="1:6" ht="15" customHeight="1">
      <c r="A724" s="83"/>
      <c r="B724" s="30" t="s">
        <v>191</v>
      </c>
      <c r="C724" s="11">
        <f>81</f>
        <v>81</v>
      </c>
      <c r="D724" s="12" t="s">
        <v>15</v>
      </c>
      <c r="E724" s="92"/>
      <c r="F724" s="90"/>
    </row>
    <row r="725" spans="1:6" ht="15" customHeight="1">
      <c r="A725" s="83"/>
      <c r="B725" s="30"/>
      <c r="C725" s="11"/>
      <c r="D725" s="12"/>
      <c r="E725" s="92"/>
      <c r="F725" s="90"/>
    </row>
    <row r="726" spans="1:6" ht="15" customHeight="1">
      <c r="A726" s="73" t="s">
        <v>16</v>
      </c>
      <c r="B726" s="246" t="s">
        <v>444</v>
      </c>
      <c r="C726" s="165">
        <v>127</v>
      </c>
      <c r="D726" s="12" t="s">
        <v>15</v>
      </c>
      <c r="E726" s="92"/>
      <c r="F726" s="90"/>
    </row>
    <row r="727" spans="1:6" ht="15" customHeight="1">
      <c r="A727" s="73"/>
      <c r="B727" s="246"/>
      <c r="C727" s="165"/>
      <c r="D727" s="12"/>
      <c r="E727" s="92"/>
      <c r="F727" s="90"/>
    </row>
    <row r="728" spans="1:6" ht="15" customHeight="1">
      <c r="A728" s="73" t="s">
        <v>24</v>
      </c>
      <c r="B728" s="246" t="s">
        <v>445</v>
      </c>
      <c r="C728" s="165">
        <v>237</v>
      </c>
      <c r="D728" s="12" t="s">
        <v>15</v>
      </c>
      <c r="E728" s="92"/>
      <c r="F728" s="90"/>
    </row>
    <row r="729" spans="1:6" ht="15" customHeight="1">
      <c r="A729" s="73"/>
      <c r="B729" s="246"/>
      <c r="C729" s="165"/>
      <c r="D729" s="12"/>
      <c r="E729" s="92"/>
      <c r="F729" s="90"/>
    </row>
    <row r="730" spans="1:6" ht="15" customHeight="1">
      <c r="A730" s="285"/>
      <c r="B730" s="68" t="s">
        <v>192</v>
      </c>
      <c r="C730" s="11"/>
      <c r="D730" s="12"/>
      <c r="E730" s="26"/>
      <c r="F730" s="284"/>
    </row>
    <row r="731" spans="1:6" ht="15" customHeight="1">
      <c r="A731" s="285"/>
      <c r="B731" s="55"/>
      <c r="C731" s="11"/>
      <c r="D731" s="12"/>
      <c r="E731" s="26"/>
      <c r="F731" s="284"/>
    </row>
    <row r="732" spans="1:6" ht="15" customHeight="1">
      <c r="A732" s="285" t="s">
        <v>31</v>
      </c>
      <c r="B732" s="55" t="s">
        <v>446</v>
      </c>
      <c r="C732" s="11"/>
      <c r="D732" s="12"/>
      <c r="E732" s="26"/>
      <c r="F732" s="284"/>
    </row>
    <row r="733" spans="1:6" ht="15" customHeight="1">
      <c r="A733" s="285"/>
      <c r="B733" s="55" t="s">
        <v>193</v>
      </c>
      <c r="C733" s="11">
        <v>31</v>
      </c>
      <c r="D733" s="12" t="s">
        <v>25</v>
      </c>
      <c r="E733" s="26"/>
      <c r="F733" s="284"/>
    </row>
    <row r="734" spans="1:6" ht="15" customHeight="1">
      <c r="A734" s="285"/>
      <c r="B734" s="55"/>
      <c r="C734" s="11"/>
      <c r="D734" s="12"/>
      <c r="E734" s="26"/>
      <c r="F734" s="284"/>
    </row>
    <row r="735" spans="1:6" ht="15" customHeight="1">
      <c r="A735" s="285" t="s">
        <v>34</v>
      </c>
      <c r="B735" s="55" t="s">
        <v>447</v>
      </c>
      <c r="C735" s="11">
        <v>45</v>
      </c>
      <c r="D735" s="12" t="s">
        <v>25</v>
      </c>
      <c r="E735" s="26"/>
      <c r="F735" s="284"/>
    </row>
    <row r="736" spans="1:6" ht="15" customHeight="1">
      <c r="A736" s="285"/>
      <c r="B736" s="55"/>
      <c r="C736" s="11"/>
      <c r="D736" s="12"/>
      <c r="E736" s="26"/>
      <c r="F736" s="284"/>
    </row>
    <row r="737" spans="1:6" ht="15" customHeight="1">
      <c r="A737" s="73" t="s">
        <v>35</v>
      </c>
      <c r="B737" s="25" t="s">
        <v>448</v>
      </c>
      <c r="C737" s="11">
        <v>40</v>
      </c>
      <c r="D737" s="12" t="s">
        <v>15</v>
      </c>
      <c r="E737" s="13"/>
      <c r="F737" s="284"/>
    </row>
    <row r="738" spans="1:6" ht="15" customHeight="1">
      <c r="A738" s="73"/>
      <c r="B738" s="25"/>
      <c r="C738" s="11"/>
      <c r="D738" s="12"/>
      <c r="E738" s="13"/>
      <c r="F738" s="284"/>
    </row>
    <row r="739" spans="1:6" ht="15" customHeight="1">
      <c r="A739" s="285"/>
      <c r="B739" s="25"/>
      <c r="C739" s="11"/>
      <c r="D739" s="12"/>
      <c r="E739" s="13"/>
      <c r="F739" s="284"/>
    </row>
    <row r="740" spans="1:6" ht="15" customHeight="1">
      <c r="A740" s="285"/>
      <c r="B740" s="25"/>
      <c r="C740" s="11"/>
      <c r="D740" s="12"/>
      <c r="E740" s="13"/>
      <c r="F740" s="284"/>
    </row>
    <row r="741" spans="1:6" ht="15" customHeight="1">
      <c r="A741" s="285"/>
      <c r="B741" s="25"/>
      <c r="C741" s="11"/>
      <c r="D741" s="12"/>
      <c r="E741" s="13"/>
      <c r="F741" s="284"/>
    </row>
    <row r="742" spans="1:6" ht="15" customHeight="1">
      <c r="A742" s="285"/>
      <c r="B742" s="25"/>
      <c r="C742" s="11"/>
      <c r="D742" s="12"/>
      <c r="E742" s="13"/>
      <c r="F742" s="284"/>
    </row>
    <row r="743" spans="1:6" ht="15" customHeight="1">
      <c r="A743" s="285"/>
      <c r="B743" s="25"/>
      <c r="C743" s="11"/>
      <c r="D743" s="12"/>
      <c r="E743" s="13"/>
      <c r="F743" s="284"/>
    </row>
    <row r="744" spans="1:6" ht="15" customHeight="1">
      <c r="A744" s="285"/>
      <c r="B744" s="25"/>
      <c r="C744" s="11"/>
      <c r="D744" s="12"/>
      <c r="E744" s="13"/>
      <c r="F744" s="284"/>
    </row>
    <row r="745" spans="1:6" ht="15" customHeight="1">
      <c r="A745" s="285"/>
      <c r="B745" s="25"/>
      <c r="C745" s="11"/>
      <c r="D745" s="12"/>
      <c r="E745" s="13"/>
      <c r="F745" s="284"/>
    </row>
    <row r="746" spans="1:6" ht="15" customHeight="1">
      <c r="A746" s="83"/>
      <c r="B746" s="30"/>
      <c r="C746" s="11"/>
      <c r="D746" s="12"/>
      <c r="E746" s="92"/>
      <c r="F746" s="90"/>
    </row>
    <row r="747" spans="1:6" ht="15" customHeight="1">
      <c r="A747" s="285"/>
      <c r="B747" s="25"/>
      <c r="C747" s="11"/>
      <c r="D747" s="12"/>
      <c r="E747" s="13"/>
      <c r="F747" s="284"/>
    </row>
    <row r="748" spans="1:6" ht="15" customHeight="1">
      <c r="A748" s="285"/>
      <c r="B748" s="25"/>
      <c r="C748" s="11"/>
      <c r="D748" s="12"/>
      <c r="E748" s="13"/>
      <c r="F748" s="284"/>
    </row>
    <row r="749" spans="1:6" ht="15" customHeight="1">
      <c r="A749" s="285"/>
      <c r="B749" s="25"/>
      <c r="C749" s="11"/>
      <c r="D749" s="12"/>
      <c r="E749" s="13"/>
      <c r="F749" s="284"/>
    </row>
    <row r="750" spans="1:6" ht="15" customHeight="1">
      <c r="A750" s="285"/>
      <c r="B750" s="25"/>
      <c r="C750" s="11"/>
      <c r="D750" s="12"/>
      <c r="E750" s="13"/>
      <c r="F750" s="284"/>
    </row>
    <row r="751" spans="1:6" ht="15" customHeight="1">
      <c r="A751" s="285"/>
      <c r="B751" s="25"/>
      <c r="C751" s="11"/>
      <c r="D751" s="12"/>
      <c r="E751" s="13"/>
      <c r="F751" s="284"/>
    </row>
    <row r="752" spans="1:6" ht="15" customHeight="1">
      <c r="A752" s="285"/>
      <c r="B752" s="25"/>
      <c r="C752" s="11"/>
      <c r="D752" s="12"/>
      <c r="E752" s="13"/>
      <c r="F752" s="284"/>
    </row>
    <row r="753" spans="1:6" ht="15" customHeight="1">
      <c r="A753" s="285"/>
      <c r="B753" s="25"/>
      <c r="C753" s="11"/>
      <c r="D753" s="12"/>
      <c r="E753" s="13"/>
      <c r="F753" s="284"/>
    </row>
    <row r="754" spans="1:6" ht="15" customHeight="1">
      <c r="A754" s="285"/>
      <c r="B754" s="25"/>
      <c r="C754" s="11"/>
      <c r="D754" s="12"/>
      <c r="E754" s="13"/>
      <c r="F754" s="284"/>
    </row>
    <row r="755" spans="1:6" ht="15" customHeight="1">
      <c r="A755" s="285"/>
      <c r="B755" s="25"/>
      <c r="C755" s="11"/>
      <c r="D755" s="12"/>
      <c r="E755" s="13"/>
      <c r="F755" s="284"/>
    </row>
    <row r="756" spans="1:6" ht="15" customHeight="1">
      <c r="A756" s="285"/>
      <c r="B756" s="25"/>
      <c r="C756" s="11"/>
      <c r="D756" s="12"/>
      <c r="E756" s="13"/>
      <c r="F756" s="284"/>
    </row>
    <row r="757" spans="1:6" ht="15" customHeight="1">
      <c r="A757" s="285"/>
      <c r="B757" s="25"/>
      <c r="C757" s="11"/>
      <c r="D757" s="12"/>
      <c r="E757" s="13"/>
      <c r="F757" s="284"/>
    </row>
    <row r="758" spans="1:6" ht="15" customHeight="1">
      <c r="A758" s="285"/>
      <c r="B758" s="25"/>
      <c r="C758" s="11"/>
      <c r="D758" s="12"/>
      <c r="E758" s="13"/>
      <c r="F758" s="284"/>
    </row>
    <row r="759" spans="1:6" ht="15" customHeight="1">
      <c r="A759" s="285"/>
      <c r="B759" s="25"/>
      <c r="C759" s="11"/>
      <c r="D759" s="12"/>
      <c r="E759" s="13"/>
      <c r="F759" s="284"/>
    </row>
    <row r="760" spans="1:6" ht="15" customHeight="1">
      <c r="A760" s="285"/>
      <c r="B760" s="25"/>
      <c r="C760" s="11"/>
      <c r="D760" s="12"/>
      <c r="E760" s="13"/>
      <c r="F760" s="284"/>
    </row>
    <row r="761" spans="1:6" ht="15" customHeight="1">
      <c r="A761" s="285"/>
      <c r="B761" s="25"/>
      <c r="C761" s="11"/>
      <c r="D761" s="12"/>
      <c r="E761" s="13"/>
      <c r="F761" s="284"/>
    </row>
    <row r="762" spans="1:6" ht="15" customHeight="1">
      <c r="A762" s="285"/>
      <c r="B762" s="25"/>
      <c r="C762" s="11"/>
      <c r="D762" s="12"/>
      <c r="E762" s="13"/>
      <c r="F762" s="284"/>
    </row>
    <row r="763" spans="1:6" ht="15" customHeight="1">
      <c r="A763" s="285"/>
      <c r="B763" s="25"/>
      <c r="C763" s="11"/>
      <c r="D763" s="12"/>
      <c r="E763" s="13"/>
      <c r="F763" s="284"/>
    </row>
    <row r="764" spans="1:6" ht="15" customHeight="1">
      <c r="A764" s="73"/>
      <c r="B764" s="93"/>
      <c r="C764" s="37"/>
      <c r="D764" s="12"/>
      <c r="E764" s="61"/>
      <c r="F764" s="284"/>
    </row>
    <row r="765" spans="1:6" ht="15" customHeight="1">
      <c r="A765" s="282" t="s">
        <v>1</v>
      </c>
      <c r="B765" s="39" t="s">
        <v>1</v>
      </c>
      <c r="C765" s="40" t="s">
        <v>1</v>
      </c>
      <c r="D765" s="41" t="s">
        <v>1</v>
      </c>
      <c r="E765" s="94" t="s">
        <v>1</v>
      </c>
      <c r="F765" s="283"/>
    </row>
    <row r="766" spans="1:6" ht="15" customHeight="1">
      <c r="A766" s="280" t="s">
        <v>1</v>
      </c>
      <c r="B766" s="43" t="s">
        <v>29</v>
      </c>
      <c r="C766" s="17" t="s">
        <v>1</v>
      </c>
      <c r="D766" s="18"/>
      <c r="E766" s="44" t="s">
        <v>18</v>
      </c>
      <c r="F766" s="286"/>
    </row>
    <row r="767" spans="1:6" ht="15" customHeight="1">
      <c r="A767" s="73" t="s">
        <v>1</v>
      </c>
      <c r="B767" s="45" t="s">
        <v>1</v>
      </c>
      <c r="C767" s="11" t="s">
        <v>1</v>
      </c>
      <c r="D767" s="12"/>
      <c r="E767" s="8" t="s">
        <v>1</v>
      </c>
      <c r="F767" s="287"/>
    </row>
    <row r="768" spans="1:6" ht="15" customHeight="1" thickBot="1">
      <c r="A768" s="288"/>
      <c r="B768" s="289" t="s">
        <v>401</v>
      </c>
      <c r="C768" s="290">
        <v>2.1</v>
      </c>
      <c r="D768" s="291"/>
      <c r="E768" s="292"/>
      <c r="F768" s="293"/>
    </row>
    <row r="769" spans="1:6" ht="15" customHeight="1">
      <c r="A769" s="9"/>
      <c r="B769" s="45"/>
      <c r="C769" s="11"/>
      <c r="D769" s="12"/>
      <c r="E769" s="13"/>
      <c r="F769" s="14"/>
    </row>
    <row r="770" spans="1:6" ht="15" customHeight="1">
      <c r="A770" s="9"/>
      <c r="B770" s="10" t="s">
        <v>40</v>
      </c>
      <c r="C770" s="11"/>
      <c r="D770" s="12"/>
      <c r="E770" s="62"/>
      <c r="F770" s="63"/>
    </row>
    <row r="771" spans="1:6" ht="15" customHeight="1">
      <c r="A771" s="95"/>
      <c r="B771" s="96"/>
      <c r="C771" s="97"/>
      <c r="D771" s="98"/>
      <c r="E771" s="99"/>
      <c r="F771" s="100"/>
    </row>
    <row r="772" spans="1:6" ht="15" customHeight="1">
      <c r="A772" s="9"/>
      <c r="B772" s="28"/>
      <c r="C772" s="11"/>
      <c r="D772" s="12"/>
      <c r="E772" s="26"/>
      <c r="F772" s="27"/>
    </row>
    <row r="773" spans="1:6" ht="15" customHeight="1">
      <c r="A773" s="9"/>
      <c r="B773" s="28" t="s">
        <v>138</v>
      </c>
      <c r="C773" s="11"/>
      <c r="D773" s="12"/>
      <c r="E773" s="26"/>
      <c r="F773" s="27"/>
    </row>
    <row r="774" spans="1:6" ht="15" customHeight="1">
      <c r="A774" s="9"/>
      <c r="B774" s="25"/>
      <c r="C774" s="11"/>
      <c r="D774" s="12"/>
      <c r="E774" s="26"/>
      <c r="F774" s="27"/>
    </row>
    <row r="775" spans="1:6" ht="15" customHeight="1">
      <c r="A775" s="9"/>
      <c r="B775" s="28" t="s">
        <v>195</v>
      </c>
      <c r="C775" s="11"/>
      <c r="D775" s="12"/>
      <c r="E775" s="26"/>
      <c r="F775" s="27"/>
    </row>
    <row r="776" spans="1:6" ht="15" customHeight="1">
      <c r="A776" s="9"/>
      <c r="B776" s="28" t="s">
        <v>196</v>
      </c>
      <c r="C776" s="11"/>
      <c r="D776" s="12"/>
      <c r="E776" s="26"/>
      <c r="F776" s="27"/>
    </row>
    <row r="777" spans="1:6" ht="15" customHeight="1">
      <c r="A777" s="9"/>
      <c r="B777" s="25"/>
      <c r="C777" s="11"/>
      <c r="D777" s="12"/>
      <c r="E777" s="26"/>
      <c r="F777" s="27"/>
    </row>
    <row r="778" spans="1:6" ht="15" customHeight="1">
      <c r="A778" s="29" t="s">
        <v>2</v>
      </c>
      <c r="B778" s="25" t="s">
        <v>449</v>
      </c>
      <c r="C778" s="34"/>
      <c r="D778" s="12"/>
      <c r="E778" s="26"/>
      <c r="F778" s="27"/>
    </row>
    <row r="779" spans="1:6" ht="15" customHeight="1">
      <c r="A779" s="29"/>
      <c r="B779" s="45" t="s">
        <v>197</v>
      </c>
      <c r="C779" s="34"/>
      <c r="D779" s="12"/>
      <c r="E779" s="26"/>
      <c r="F779" s="27"/>
    </row>
    <row r="780" spans="1:6" ht="15" customHeight="1">
      <c r="A780" s="29"/>
      <c r="B780" s="45" t="s">
        <v>198</v>
      </c>
      <c r="C780" s="34"/>
      <c r="D780" s="12"/>
      <c r="E780" s="26"/>
      <c r="F780" s="27"/>
    </row>
    <row r="781" spans="1:6" ht="15" customHeight="1">
      <c r="A781" s="29"/>
      <c r="B781" s="45" t="s">
        <v>199</v>
      </c>
      <c r="C781" s="34">
        <v>10</v>
      </c>
      <c r="D781" s="12" t="s">
        <v>36</v>
      </c>
      <c r="E781" s="26"/>
      <c r="F781" s="27"/>
    </row>
    <row r="782" spans="1:6" ht="15" customHeight="1">
      <c r="A782" s="29"/>
      <c r="B782" s="55"/>
      <c r="C782" s="11"/>
      <c r="D782" s="12"/>
      <c r="E782" s="26"/>
      <c r="F782" s="27"/>
    </row>
    <row r="783" spans="1:6" ht="15" customHeight="1">
      <c r="A783" s="29" t="s">
        <v>6</v>
      </c>
      <c r="B783" s="25" t="s">
        <v>450</v>
      </c>
      <c r="C783" s="11">
        <v>1</v>
      </c>
      <c r="D783" s="12" t="s">
        <v>32</v>
      </c>
      <c r="E783" s="26"/>
      <c r="F783" s="27"/>
    </row>
    <row r="784" spans="1:6" ht="15" customHeight="1">
      <c r="A784" s="29"/>
      <c r="B784" s="55"/>
      <c r="C784" s="11"/>
      <c r="D784" s="12"/>
      <c r="E784" s="26"/>
      <c r="F784" s="27"/>
    </row>
    <row r="785" spans="1:6" ht="15" customHeight="1">
      <c r="A785" s="29" t="s">
        <v>7</v>
      </c>
      <c r="B785" s="25" t="s">
        <v>451</v>
      </c>
      <c r="C785" s="11">
        <v>4</v>
      </c>
      <c r="D785" s="12" t="s">
        <v>32</v>
      </c>
      <c r="E785" s="26"/>
      <c r="F785" s="27"/>
    </row>
    <row r="786" spans="1:6" ht="15" customHeight="1">
      <c r="A786" s="29"/>
      <c r="B786" s="55"/>
      <c r="C786" s="11"/>
      <c r="D786" s="12"/>
      <c r="E786" s="26"/>
      <c r="F786" s="27"/>
    </row>
    <row r="787" spans="1:6" ht="15" customHeight="1">
      <c r="A787" s="29"/>
      <c r="B787" s="28" t="s">
        <v>200</v>
      </c>
      <c r="C787" s="11"/>
      <c r="D787" s="12"/>
      <c r="E787" s="26"/>
      <c r="F787" s="27"/>
    </row>
    <row r="788" spans="1:6" ht="15" customHeight="1">
      <c r="A788" s="29"/>
      <c r="B788" s="25"/>
      <c r="C788" s="11"/>
      <c r="D788" s="12"/>
      <c r="E788" s="26"/>
      <c r="F788" s="27"/>
    </row>
    <row r="789" spans="1:6" ht="15" customHeight="1">
      <c r="A789" s="29"/>
      <c r="B789" s="25" t="s">
        <v>201</v>
      </c>
      <c r="C789" s="11"/>
      <c r="D789" s="12"/>
      <c r="E789" s="26"/>
      <c r="F789" s="27"/>
    </row>
    <row r="790" spans="1:6" ht="15" customHeight="1">
      <c r="A790" s="29"/>
      <c r="B790" s="25" t="s">
        <v>202</v>
      </c>
      <c r="C790" s="11"/>
      <c r="D790" s="12"/>
      <c r="E790" s="26"/>
      <c r="F790" s="27"/>
    </row>
    <row r="791" spans="1:6" ht="15" customHeight="1">
      <c r="A791" s="29"/>
      <c r="B791" s="25"/>
      <c r="C791" s="11"/>
      <c r="D791" s="12"/>
      <c r="E791" s="26"/>
      <c r="F791" s="27"/>
    </row>
    <row r="792" spans="1:6" ht="15" customHeight="1">
      <c r="A792" s="29"/>
      <c r="B792" s="28" t="s">
        <v>203</v>
      </c>
      <c r="C792" s="11"/>
      <c r="D792" s="12"/>
      <c r="E792" s="26"/>
      <c r="F792" s="27"/>
    </row>
    <row r="793" spans="1:6" ht="15" customHeight="1">
      <c r="A793" s="29"/>
      <c r="B793" s="25"/>
      <c r="C793" s="11"/>
      <c r="D793" s="12"/>
      <c r="E793" s="26"/>
      <c r="F793" s="27"/>
    </row>
    <row r="794" spans="1:6" ht="15" customHeight="1">
      <c r="A794" s="29"/>
      <c r="B794" s="55" t="s">
        <v>204</v>
      </c>
      <c r="C794" s="11"/>
      <c r="D794" s="12"/>
      <c r="E794" s="26"/>
      <c r="F794" s="27"/>
    </row>
    <row r="795" spans="1:6" ht="15" customHeight="1">
      <c r="A795" s="29"/>
      <c r="B795" s="55" t="s">
        <v>205</v>
      </c>
      <c r="C795" s="11"/>
      <c r="D795" s="12"/>
      <c r="E795" s="26"/>
      <c r="F795" s="27"/>
    </row>
    <row r="796" spans="1:6" ht="15" customHeight="1">
      <c r="A796" s="29"/>
      <c r="B796" s="55" t="s">
        <v>206</v>
      </c>
      <c r="C796" s="11"/>
      <c r="D796" s="12"/>
      <c r="E796" s="26"/>
      <c r="F796" s="27"/>
    </row>
    <row r="797" spans="1:6" ht="15" customHeight="1">
      <c r="A797" s="29"/>
      <c r="B797" s="55"/>
      <c r="C797" s="11"/>
      <c r="D797" s="12"/>
      <c r="E797" s="26"/>
      <c r="F797" s="27"/>
    </row>
    <row r="798" spans="1:6" ht="15" customHeight="1">
      <c r="A798" s="29" t="s">
        <v>8</v>
      </c>
      <c r="B798" s="55" t="s">
        <v>452</v>
      </c>
      <c r="C798" s="11">
        <v>6</v>
      </c>
      <c r="D798" s="12" t="s">
        <v>32</v>
      </c>
      <c r="E798" s="26"/>
      <c r="F798" s="27"/>
    </row>
    <row r="799" spans="1:6" ht="15" customHeight="1">
      <c r="A799" s="29"/>
      <c r="B799" s="25"/>
      <c r="C799" s="11"/>
      <c r="D799" s="12"/>
      <c r="E799" s="26"/>
      <c r="F799" s="27"/>
    </row>
    <row r="800" spans="1:6" ht="15" customHeight="1">
      <c r="A800" s="29" t="s">
        <v>10</v>
      </c>
      <c r="B800" s="55" t="s">
        <v>453</v>
      </c>
      <c r="C800" s="11">
        <v>5</v>
      </c>
      <c r="D800" s="12" t="s">
        <v>32</v>
      </c>
      <c r="E800" s="26"/>
      <c r="F800" s="27"/>
    </row>
    <row r="801" spans="1:6" ht="15" customHeight="1">
      <c r="A801" s="29"/>
      <c r="B801" s="25"/>
      <c r="C801" s="11"/>
      <c r="D801" s="12"/>
      <c r="E801" s="26"/>
      <c r="F801" s="27"/>
    </row>
    <row r="802" spans="1:6" ht="15" customHeight="1">
      <c r="A802" s="29"/>
      <c r="B802" s="25" t="s">
        <v>207</v>
      </c>
      <c r="C802" s="11"/>
      <c r="D802" s="12"/>
      <c r="E802" s="26"/>
      <c r="F802" s="27"/>
    </row>
    <row r="803" spans="1:6" ht="15" customHeight="1">
      <c r="A803" s="29"/>
      <c r="B803" s="55" t="s">
        <v>208</v>
      </c>
      <c r="C803" s="11"/>
      <c r="D803" s="12"/>
      <c r="E803" s="26"/>
      <c r="F803" s="27"/>
    </row>
    <row r="804" spans="1:6" ht="15" customHeight="1">
      <c r="A804" s="29"/>
      <c r="B804" s="55" t="s">
        <v>209</v>
      </c>
      <c r="C804" s="11"/>
      <c r="D804" s="12"/>
      <c r="E804" s="26"/>
      <c r="F804" s="27"/>
    </row>
    <row r="805" spans="1:6" ht="15" customHeight="1">
      <c r="A805" s="29"/>
      <c r="B805" s="55" t="s">
        <v>210</v>
      </c>
      <c r="C805" s="11"/>
      <c r="D805" s="12"/>
      <c r="E805" s="26"/>
      <c r="F805" s="27"/>
    </row>
    <row r="806" spans="1:6" ht="15" customHeight="1">
      <c r="A806" s="29"/>
      <c r="B806" s="55" t="s">
        <v>211</v>
      </c>
      <c r="C806" s="11"/>
      <c r="D806" s="12"/>
      <c r="E806" s="26"/>
      <c r="F806" s="27"/>
    </row>
    <row r="807" spans="1:6" ht="15" customHeight="1">
      <c r="A807" s="29"/>
      <c r="B807" s="55" t="s">
        <v>212</v>
      </c>
      <c r="C807" s="11"/>
      <c r="D807" s="12"/>
      <c r="E807" s="26"/>
      <c r="F807" s="27"/>
    </row>
    <row r="808" spans="1:6" ht="15" customHeight="1">
      <c r="A808" s="29"/>
      <c r="B808" s="55"/>
      <c r="C808" s="11"/>
      <c r="D808" s="12"/>
      <c r="E808" s="26"/>
      <c r="F808" s="27"/>
    </row>
    <row r="809" spans="1:6" ht="15" customHeight="1">
      <c r="A809" s="29" t="s">
        <v>14</v>
      </c>
      <c r="B809" s="55" t="s">
        <v>213</v>
      </c>
      <c r="C809" s="11"/>
      <c r="D809" s="12"/>
      <c r="E809" s="26"/>
      <c r="F809" s="27"/>
    </row>
    <row r="810" spans="1:6" ht="15" customHeight="1">
      <c r="A810" s="29"/>
      <c r="B810" s="55" t="s">
        <v>214</v>
      </c>
      <c r="C810" s="11">
        <v>1</v>
      </c>
      <c r="D810" s="12" t="s">
        <v>32</v>
      </c>
      <c r="E810" s="26"/>
      <c r="F810" s="27"/>
    </row>
    <row r="811" spans="1:6" ht="15" customHeight="1">
      <c r="A811" s="29"/>
      <c r="B811" s="55"/>
      <c r="C811" s="11"/>
      <c r="D811" s="12"/>
      <c r="E811" s="26"/>
      <c r="F811" s="27"/>
    </row>
    <row r="812" spans="1:6" ht="15" customHeight="1">
      <c r="A812" s="29"/>
      <c r="B812" s="68" t="s">
        <v>215</v>
      </c>
      <c r="C812" s="11"/>
      <c r="D812" s="12"/>
      <c r="E812" s="26"/>
      <c r="F812" s="27"/>
    </row>
    <row r="813" spans="1:6" ht="15" customHeight="1">
      <c r="A813" s="29"/>
      <c r="B813" s="45"/>
      <c r="C813" s="34"/>
      <c r="D813" s="12"/>
      <c r="E813" s="26"/>
      <c r="F813" s="27"/>
    </row>
    <row r="814" spans="1:6" ht="15" customHeight="1">
      <c r="A814" s="29"/>
      <c r="B814" s="28" t="s">
        <v>216</v>
      </c>
      <c r="C814" s="11"/>
      <c r="D814" s="12"/>
      <c r="E814" s="26"/>
      <c r="F814" s="27"/>
    </row>
    <row r="815" spans="1:6" ht="15" customHeight="1">
      <c r="A815" s="29"/>
      <c r="B815" s="28"/>
      <c r="C815" s="11"/>
      <c r="D815" s="12"/>
      <c r="E815" s="26"/>
      <c r="F815" s="27"/>
    </row>
    <row r="816" spans="1:6" ht="15" customHeight="1">
      <c r="A816" s="29"/>
      <c r="B816" s="55" t="s">
        <v>217</v>
      </c>
      <c r="C816" s="11"/>
      <c r="D816" s="12"/>
      <c r="E816" s="26"/>
      <c r="F816" s="27"/>
    </row>
    <row r="817" spans="1:6" ht="15" customHeight="1">
      <c r="A817" s="29"/>
      <c r="B817" s="55" t="s">
        <v>218</v>
      </c>
      <c r="C817" s="11"/>
      <c r="D817" s="12"/>
      <c r="E817" s="26"/>
      <c r="F817" s="27"/>
    </row>
    <row r="818" spans="1:6" ht="15" customHeight="1">
      <c r="A818" s="29"/>
      <c r="B818" s="55"/>
      <c r="C818" s="11"/>
      <c r="D818" s="12"/>
      <c r="E818" s="26"/>
      <c r="F818" s="27"/>
    </row>
    <row r="819" spans="1:6" ht="15" customHeight="1">
      <c r="A819" s="29"/>
      <c r="B819" s="25" t="s">
        <v>219</v>
      </c>
      <c r="C819" s="11"/>
      <c r="D819" s="12"/>
      <c r="E819" s="26"/>
      <c r="F819" s="27"/>
    </row>
    <row r="820" spans="1:6" ht="15" customHeight="1">
      <c r="A820" s="29"/>
      <c r="B820" s="25" t="s">
        <v>220</v>
      </c>
      <c r="C820" s="11"/>
      <c r="D820" s="12"/>
      <c r="E820" s="26"/>
      <c r="F820" s="27"/>
    </row>
    <row r="821" spans="1:6" ht="15" customHeight="1">
      <c r="A821" s="29"/>
      <c r="B821" s="25" t="s">
        <v>221</v>
      </c>
      <c r="C821" s="11"/>
      <c r="D821" s="12"/>
      <c r="E821" s="26"/>
      <c r="F821" s="27"/>
    </row>
    <row r="822" spans="1:6" ht="15" customHeight="1">
      <c r="A822" s="29"/>
      <c r="B822" s="25"/>
      <c r="C822" s="11"/>
      <c r="D822" s="12"/>
      <c r="E822" s="26"/>
      <c r="F822" s="27"/>
    </row>
    <row r="823" spans="1:6" ht="15" customHeight="1">
      <c r="A823" s="29"/>
      <c r="B823" s="25" t="s">
        <v>222</v>
      </c>
      <c r="C823" s="11"/>
      <c r="D823" s="12"/>
      <c r="E823" s="26"/>
      <c r="F823" s="27"/>
    </row>
    <row r="824" spans="1:6" ht="15" customHeight="1">
      <c r="A824" s="29"/>
      <c r="B824" s="25" t="s">
        <v>223</v>
      </c>
      <c r="C824" s="11"/>
      <c r="D824" s="12"/>
      <c r="E824" s="26"/>
      <c r="F824" s="27"/>
    </row>
    <row r="825" spans="1:6" ht="15" customHeight="1">
      <c r="A825" s="9"/>
      <c r="B825" s="25"/>
      <c r="C825" s="11"/>
      <c r="D825" s="12"/>
      <c r="E825" s="26"/>
      <c r="F825" s="27"/>
    </row>
    <row r="826" spans="1:6" ht="15" customHeight="1">
      <c r="A826" s="29" t="s">
        <v>16</v>
      </c>
      <c r="B826" s="25" t="s">
        <v>454</v>
      </c>
      <c r="C826" s="11"/>
      <c r="D826" s="12"/>
      <c r="E826" s="26"/>
      <c r="F826" s="27"/>
    </row>
    <row r="827" spans="1:6" ht="15" customHeight="1">
      <c r="A827" s="29"/>
      <c r="B827" s="25" t="s">
        <v>455</v>
      </c>
      <c r="C827" s="11"/>
      <c r="D827" s="12"/>
      <c r="E827" s="26"/>
      <c r="F827" s="27"/>
    </row>
    <row r="828" spans="1:6" ht="15" customHeight="1">
      <c r="A828" s="29"/>
      <c r="B828" s="25" t="s">
        <v>224</v>
      </c>
      <c r="C828" s="11">
        <v>6</v>
      </c>
      <c r="D828" s="12" t="s">
        <v>32</v>
      </c>
      <c r="E828" s="26"/>
      <c r="F828" s="27"/>
    </row>
    <row r="829" spans="1:6" ht="15" customHeight="1">
      <c r="A829" s="29"/>
      <c r="B829" s="25"/>
      <c r="C829" s="11"/>
      <c r="D829" s="12"/>
      <c r="E829" s="26"/>
      <c r="F829" s="27"/>
    </row>
    <row r="830" spans="1:6" ht="15" customHeight="1">
      <c r="A830" s="29" t="s">
        <v>24</v>
      </c>
      <c r="B830" s="25" t="s">
        <v>456</v>
      </c>
      <c r="C830" s="11"/>
      <c r="D830" s="12"/>
      <c r="E830" s="26"/>
      <c r="F830" s="27"/>
    </row>
    <row r="831" spans="1:6" ht="15" customHeight="1">
      <c r="A831" s="29"/>
      <c r="B831" s="25" t="s">
        <v>457</v>
      </c>
      <c r="C831" s="11">
        <v>3</v>
      </c>
      <c r="D831" s="12" t="s">
        <v>32</v>
      </c>
      <c r="E831" s="26"/>
      <c r="F831" s="27"/>
    </row>
    <row r="832" spans="1:6" ht="15" customHeight="1">
      <c r="A832" s="29"/>
      <c r="B832" s="25"/>
      <c r="C832" s="11"/>
      <c r="D832" s="12"/>
      <c r="E832" s="26"/>
      <c r="F832" s="27"/>
    </row>
    <row r="833" spans="1:6" ht="15" customHeight="1">
      <c r="A833" s="29" t="s">
        <v>31</v>
      </c>
      <c r="B833" s="25" t="s">
        <v>456</v>
      </c>
      <c r="C833" s="11"/>
      <c r="D833" s="12"/>
      <c r="E833" s="26"/>
      <c r="F833" s="27"/>
    </row>
    <row r="834" spans="1:6" ht="15" customHeight="1">
      <c r="A834" s="29"/>
      <c r="B834" s="25" t="s">
        <v>458</v>
      </c>
      <c r="C834" s="11">
        <v>3</v>
      </c>
      <c r="D834" s="12" t="s">
        <v>32</v>
      </c>
      <c r="E834" s="26"/>
      <c r="F834" s="27"/>
    </row>
    <row r="835" spans="1:6" ht="15" customHeight="1">
      <c r="A835" s="29"/>
      <c r="B835" s="55"/>
      <c r="C835" s="11"/>
      <c r="D835" s="12"/>
      <c r="E835" s="26"/>
      <c r="F835" s="27"/>
    </row>
    <row r="836" spans="1:6" ht="15" customHeight="1">
      <c r="A836" s="29"/>
      <c r="B836" s="55"/>
      <c r="C836" s="11"/>
      <c r="D836" s="12"/>
      <c r="E836" s="26"/>
      <c r="F836" s="27"/>
    </row>
    <row r="837" spans="1:6" ht="15" customHeight="1">
      <c r="A837" s="29"/>
      <c r="B837" s="55"/>
      <c r="C837" s="11"/>
      <c r="D837" s="12"/>
      <c r="E837" s="26"/>
      <c r="F837" s="27"/>
    </row>
    <row r="838" spans="1:6" ht="15" customHeight="1">
      <c r="A838" s="29"/>
      <c r="B838" s="55"/>
      <c r="C838" s="11"/>
      <c r="D838" s="12"/>
      <c r="E838" s="26"/>
      <c r="F838" s="27"/>
    </row>
    <row r="839" spans="1:6" ht="15" customHeight="1">
      <c r="A839" s="29"/>
      <c r="B839" s="55"/>
      <c r="C839" s="11"/>
      <c r="D839" s="12"/>
      <c r="E839" s="26"/>
      <c r="F839" s="27"/>
    </row>
    <row r="840" spans="1:6" ht="15" customHeight="1">
      <c r="A840" s="29"/>
      <c r="B840" s="55"/>
      <c r="C840" s="11"/>
      <c r="D840" s="12"/>
      <c r="E840" s="26"/>
      <c r="F840" s="27"/>
    </row>
    <row r="841" spans="1:6" ht="15" customHeight="1">
      <c r="A841" s="29"/>
      <c r="B841" s="55"/>
      <c r="C841" s="11"/>
      <c r="D841" s="12"/>
      <c r="E841" s="26"/>
      <c r="F841" s="27"/>
    </row>
    <row r="842" spans="1:6" ht="15" customHeight="1">
      <c r="A842" s="21"/>
      <c r="B842" s="39"/>
      <c r="C842" s="40"/>
      <c r="D842" s="41"/>
      <c r="E842" s="42"/>
      <c r="F842" s="24"/>
    </row>
    <row r="843" spans="1:6" ht="15" customHeight="1">
      <c r="A843" s="15"/>
      <c r="B843" s="43" t="s">
        <v>17</v>
      </c>
      <c r="C843" s="17"/>
      <c r="D843" s="18"/>
      <c r="E843" s="44" t="s">
        <v>35</v>
      </c>
      <c r="F843" s="38"/>
    </row>
    <row r="844" spans="1:6" ht="15" customHeight="1">
      <c r="A844" s="9"/>
      <c r="B844" s="45"/>
      <c r="C844" s="11"/>
      <c r="D844" s="12"/>
      <c r="F844" s="14"/>
    </row>
    <row r="845" spans="1:6" ht="15" customHeight="1" thickBot="1">
      <c r="A845" s="47"/>
      <c r="B845" s="48" t="s">
        <v>401</v>
      </c>
      <c r="C845" s="109">
        <f>C768+0.01</f>
        <v>2.11</v>
      </c>
      <c r="D845" s="50"/>
      <c r="E845" s="51"/>
      <c r="F845" s="52"/>
    </row>
    <row r="846" spans="1:6" ht="15" customHeight="1">
      <c r="A846" s="2"/>
      <c r="B846" s="3"/>
      <c r="C846" s="4"/>
      <c r="D846" s="5"/>
      <c r="E846" s="6"/>
      <c r="F846" s="7"/>
    </row>
    <row r="847" spans="1:6" ht="15" customHeight="1">
      <c r="A847" s="9"/>
      <c r="B847" s="45"/>
      <c r="C847" s="11"/>
      <c r="D847" s="12"/>
      <c r="E847" s="79" t="s">
        <v>40</v>
      </c>
      <c r="F847" s="14"/>
    </row>
    <row r="848" spans="1:6" ht="15" customHeight="1">
      <c r="A848" s="15"/>
      <c r="B848" s="16"/>
      <c r="C848" s="17"/>
      <c r="D848" s="18"/>
      <c r="E848" s="19"/>
      <c r="F848" s="20"/>
    </row>
    <row r="849" spans="1:6" ht="15" customHeight="1">
      <c r="A849" s="29"/>
      <c r="B849" s="55"/>
      <c r="C849" s="11"/>
      <c r="D849" s="12"/>
      <c r="E849" s="26"/>
      <c r="F849" s="27"/>
    </row>
    <row r="850" spans="1:6" ht="15" customHeight="1">
      <c r="A850" s="29"/>
      <c r="B850" s="68" t="s">
        <v>215</v>
      </c>
      <c r="C850" s="11"/>
      <c r="D850" s="12"/>
      <c r="E850" s="26"/>
      <c r="F850" s="27"/>
    </row>
    <row r="851" spans="1:6" ht="15" customHeight="1">
      <c r="A851" s="29"/>
      <c r="B851" s="45"/>
      <c r="C851" s="165"/>
      <c r="D851" s="12"/>
      <c r="E851" s="26"/>
      <c r="F851" s="27"/>
    </row>
    <row r="852" spans="1:6" ht="15" customHeight="1">
      <c r="A852" s="29"/>
      <c r="B852" s="28" t="s">
        <v>216</v>
      </c>
      <c r="C852" s="11"/>
      <c r="D852" s="12"/>
      <c r="E852" s="26"/>
      <c r="F852" s="27"/>
    </row>
    <row r="853" spans="1:6" ht="15" customHeight="1">
      <c r="A853" s="29"/>
      <c r="B853" s="28"/>
      <c r="C853" s="11"/>
      <c r="D853" s="12"/>
      <c r="E853" s="26"/>
      <c r="F853" s="27"/>
    </row>
    <row r="854" spans="1:6" ht="15" customHeight="1">
      <c r="A854" s="29"/>
      <c r="B854" s="55" t="s">
        <v>217</v>
      </c>
      <c r="C854" s="11"/>
      <c r="D854" s="12"/>
      <c r="E854" s="26"/>
      <c r="F854" s="27"/>
    </row>
    <row r="855" spans="1:6" ht="15" customHeight="1">
      <c r="A855" s="29"/>
      <c r="B855" s="55" t="s">
        <v>218</v>
      </c>
      <c r="C855" s="11"/>
      <c r="D855" s="12"/>
      <c r="E855" s="26"/>
      <c r="F855" s="27"/>
    </row>
    <row r="856" spans="1:6" ht="15" customHeight="1">
      <c r="A856" s="29"/>
      <c r="B856" s="55"/>
      <c r="C856" s="11"/>
      <c r="D856" s="12"/>
      <c r="E856" s="26"/>
      <c r="F856" s="27"/>
    </row>
    <row r="857" spans="1:6" ht="15" customHeight="1">
      <c r="A857" s="29"/>
      <c r="B857" s="25" t="s">
        <v>219</v>
      </c>
      <c r="C857" s="11"/>
      <c r="D857" s="12"/>
      <c r="E857" s="26"/>
      <c r="F857" s="27"/>
    </row>
    <row r="858" spans="1:6" ht="15" customHeight="1">
      <c r="A858" s="29"/>
      <c r="B858" s="25" t="s">
        <v>220</v>
      </c>
      <c r="C858" s="11"/>
      <c r="D858" s="12"/>
      <c r="E858" s="26"/>
      <c r="F858" s="27"/>
    </row>
    <row r="859" spans="1:6" ht="15" customHeight="1">
      <c r="A859" s="29"/>
      <c r="B859" s="25" t="s">
        <v>221</v>
      </c>
      <c r="C859" s="11"/>
      <c r="D859" s="12"/>
      <c r="E859" s="26"/>
      <c r="F859" s="27"/>
    </row>
    <row r="860" spans="1:6" ht="15" customHeight="1">
      <c r="A860" s="29"/>
      <c r="B860" s="25"/>
      <c r="C860" s="11"/>
      <c r="D860" s="12"/>
      <c r="E860" s="26"/>
      <c r="F860" s="27"/>
    </row>
    <row r="861" spans="1:6" ht="15" customHeight="1">
      <c r="A861" s="29"/>
      <c r="B861" s="25" t="s">
        <v>222</v>
      </c>
      <c r="C861" s="11"/>
      <c r="D861" s="12"/>
      <c r="E861" s="26"/>
      <c r="F861" s="27"/>
    </row>
    <row r="862" spans="1:6" ht="15" customHeight="1">
      <c r="A862" s="29"/>
      <c r="B862" s="25" t="s">
        <v>223</v>
      </c>
      <c r="C862" s="11"/>
      <c r="D862" s="12"/>
      <c r="E862" s="26"/>
      <c r="F862" s="27"/>
    </row>
    <row r="863" spans="1:6" ht="15" customHeight="1">
      <c r="A863" s="29"/>
      <c r="B863" s="25"/>
      <c r="C863" s="11"/>
      <c r="D863" s="12"/>
      <c r="E863" s="26"/>
      <c r="F863" s="27"/>
    </row>
    <row r="864" spans="1:6" ht="15" customHeight="1">
      <c r="A864" s="29" t="s">
        <v>2</v>
      </c>
      <c r="B864" s="25" t="s">
        <v>459</v>
      </c>
      <c r="C864" s="11"/>
      <c r="D864" s="12"/>
      <c r="E864" s="26"/>
      <c r="F864" s="27"/>
    </row>
    <row r="865" spans="1:6" ht="15" customHeight="1">
      <c r="A865" s="29"/>
      <c r="B865" s="25" t="s">
        <v>455</v>
      </c>
      <c r="C865" s="11"/>
      <c r="D865" s="12"/>
      <c r="E865" s="26"/>
      <c r="F865" s="27"/>
    </row>
    <row r="866" spans="1:6" ht="15" customHeight="1">
      <c r="A866" s="29"/>
      <c r="B866" s="25" t="s">
        <v>224</v>
      </c>
      <c r="C866" s="11">
        <v>1</v>
      </c>
      <c r="D866" s="12" t="s">
        <v>32</v>
      </c>
      <c r="E866" s="26"/>
      <c r="F866" s="27"/>
    </row>
    <row r="867" spans="1:6" ht="15" customHeight="1">
      <c r="A867" s="29"/>
      <c r="B867" s="25"/>
      <c r="C867" s="11"/>
      <c r="D867" s="12"/>
      <c r="E867" s="26"/>
      <c r="F867" s="27"/>
    </row>
    <row r="868" spans="1:6" ht="15" customHeight="1">
      <c r="A868" s="29" t="s">
        <v>6</v>
      </c>
      <c r="B868" s="25" t="s">
        <v>225</v>
      </c>
      <c r="C868" s="11"/>
      <c r="D868" s="12"/>
      <c r="E868" s="26"/>
      <c r="F868" s="27"/>
    </row>
    <row r="869" spans="1:6" ht="15" customHeight="1">
      <c r="A869" s="29"/>
      <c r="B869" s="25" t="s">
        <v>457</v>
      </c>
      <c r="C869" s="11">
        <v>1</v>
      </c>
      <c r="D869" s="12" t="s">
        <v>32</v>
      </c>
      <c r="E869" s="26"/>
      <c r="F869" s="27"/>
    </row>
    <row r="870" spans="1:6" ht="15" customHeight="1">
      <c r="A870" s="29"/>
      <c r="B870" s="25"/>
      <c r="C870" s="11"/>
      <c r="D870" s="12"/>
      <c r="E870" s="26"/>
      <c r="F870" s="27"/>
    </row>
    <row r="871" spans="1:6" ht="15" customHeight="1">
      <c r="A871" s="29" t="s">
        <v>7</v>
      </c>
      <c r="B871" s="25" t="s">
        <v>225</v>
      </c>
      <c r="C871" s="11"/>
      <c r="D871" s="12"/>
      <c r="E871" s="26"/>
      <c r="F871" s="27"/>
    </row>
    <row r="872" spans="1:6" ht="15" customHeight="1">
      <c r="A872" s="29"/>
      <c r="B872" s="25" t="s">
        <v>458</v>
      </c>
      <c r="C872" s="11">
        <v>1</v>
      </c>
      <c r="D872" s="12" t="s">
        <v>32</v>
      </c>
      <c r="E872" s="26"/>
      <c r="F872" s="27"/>
    </row>
    <row r="873" spans="1:6" ht="15" customHeight="1">
      <c r="A873" s="29"/>
      <c r="B873" s="55"/>
      <c r="C873" s="11"/>
      <c r="D873" s="12"/>
      <c r="E873" s="26"/>
      <c r="F873" s="27"/>
    </row>
    <row r="874" spans="1:6" ht="15" customHeight="1">
      <c r="A874" s="29"/>
      <c r="B874" s="259" t="s">
        <v>477</v>
      </c>
      <c r="C874" s="11"/>
      <c r="D874" s="12"/>
      <c r="E874" s="26"/>
      <c r="F874" s="27"/>
    </row>
    <row r="875" spans="1:6" ht="15" customHeight="1">
      <c r="A875" s="29"/>
      <c r="B875" s="260"/>
      <c r="C875" s="11"/>
      <c r="D875" s="12"/>
      <c r="E875" s="26"/>
      <c r="F875" s="27"/>
    </row>
    <row r="876" spans="1:6" ht="15" customHeight="1">
      <c r="A876" s="29"/>
      <c r="B876" s="260" t="s">
        <v>460</v>
      </c>
      <c r="C876" s="11"/>
      <c r="D876" s="12"/>
      <c r="E876" s="26"/>
      <c r="F876" s="27"/>
    </row>
    <row r="877" spans="1:6" ht="15" customHeight="1">
      <c r="A877" s="29"/>
      <c r="B877" s="260" t="s">
        <v>461</v>
      </c>
      <c r="C877" s="11"/>
      <c r="D877" s="12"/>
      <c r="E877" s="26"/>
      <c r="F877" s="27"/>
    </row>
    <row r="878" spans="1:6" ht="15" customHeight="1">
      <c r="A878" s="29"/>
      <c r="B878" s="261" t="s">
        <v>462</v>
      </c>
      <c r="C878" s="11"/>
      <c r="D878" s="12"/>
      <c r="E878" s="26"/>
      <c r="F878" s="27"/>
    </row>
    <row r="879" spans="1:6" ht="15" customHeight="1">
      <c r="A879" s="29"/>
      <c r="B879" s="261" t="s">
        <v>463</v>
      </c>
      <c r="C879" s="11"/>
      <c r="D879" s="12"/>
      <c r="E879" s="26"/>
      <c r="F879" s="27"/>
    </row>
    <row r="880" spans="1:6" ht="15" customHeight="1">
      <c r="A880" s="29"/>
      <c r="B880" s="261" t="s">
        <v>464</v>
      </c>
      <c r="C880" s="11"/>
      <c r="D880" s="12"/>
      <c r="E880" s="26"/>
      <c r="F880" s="27"/>
    </row>
    <row r="881" spans="1:6" ht="15" customHeight="1">
      <c r="A881" s="29"/>
      <c r="B881" s="261" t="s">
        <v>465</v>
      </c>
      <c r="C881" s="11"/>
      <c r="D881" s="12"/>
      <c r="E881" s="26"/>
      <c r="F881" s="27"/>
    </row>
    <row r="882" spans="1:6" ht="15" customHeight="1">
      <c r="A882" s="29"/>
      <c r="B882" s="261" t="s">
        <v>466</v>
      </c>
      <c r="C882" s="11"/>
      <c r="D882" s="12"/>
      <c r="E882" s="26"/>
      <c r="F882" s="27"/>
    </row>
    <row r="883" spans="1:6" ht="15" customHeight="1">
      <c r="A883" s="29"/>
      <c r="B883" s="262"/>
      <c r="C883" s="11"/>
      <c r="D883" s="12"/>
      <c r="E883" s="26"/>
      <c r="F883" s="27"/>
    </row>
    <row r="884" spans="1:6" ht="15" customHeight="1">
      <c r="A884" s="29"/>
      <c r="B884" s="261" t="s">
        <v>467</v>
      </c>
      <c r="C884" s="11"/>
      <c r="D884" s="12"/>
      <c r="E884" s="26"/>
      <c r="F884" s="27"/>
    </row>
    <row r="885" spans="1:6" ht="15" customHeight="1">
      <c r="A885" s="29"/>
      <c r="B885" s="260" t="s">
        <v>468</v>
      </c>
      <c r="C885" s="11"/>
      <c r="D885" s="12"/>
      <c r="E885" s="26"/>
      <c r="F885" s="27"/>
    </row>
    <row r="886" spans="1:6" ht="15" customHeight="1">
      <c r="A886" s="29"/>
      <c r="B886" s="263"/>
      <c r="C886" s="11"/>
      <c r="D886" s="12"/>
      <c r="E886" s="26"/>
      <c r="F886" s="27"/>
    </row>
    <row r="887" spans="1:6" ht="15" customHeight="1">
      <c r="A887" s="29"/>
      <c r="B887" s="260" t="s">
        <v>469</v>
      </c>
      <c r="C887" s="11"/>
      <c r="D887" s="12"/>
      <c r="E887" s="26"/>
      <c r="F887" s="27"/>
    </row>
    <row r="888" spans="1:6" ht="15" customHeight="1">
      <c r="A888" s="29"/>
      <c r="B888" s="264" t="s">
        <v>470</v>
      </c>
      <c r="C888" s="11"/>
      <c r="D888" s="12"/>
      <c r="E888" s="26"/>
      <c r="F888" s="27"/>
    </row>
    <row r="889" spans="1:6" ht="15" customHeight="1">
      <c r="A889" s="29"/>
      <c r="B889" s="264" t="s">
        <v>471</v>
      </c>
      <c r="C889" s="11"/>
      <c r="D889" s="12"/>
      <c r="E889" s="26"/>
      <c r="F889" s="27"/>
    </row>
    <row r="890" spans="1:6" ht="15" customHeight="1">
      <c r="A890" s="29"/>
      <c r="B890" s="263"/>
      <c r="C890" s="11"/>
      <c r="D890" s="12"/>
      <c r="E890" s="26"/>
      <c r="F890" s="27"/>
    </row>
    <row r="891" spans="1:6" ht="15" customHeight="1">
      <c r="A891" s="29"/>
      <c r="B891" s="264" t="s">
        <v>472</v>
      </c>
      <c r="C891" s="11"/>
      <c r="D891" s="12"/>
      <c r="E891" s="26"/>
      <c r="F891" s="27"/>
    </row>
    <row r="892" spans="1:6" ht="15" customHeight="1">
      <c r="A892" s="29"/>
      <c r="B892" s="264"/>
      <c r="C892" s="11"/>
      <c r="D892" s="12"/>
      <c r="E892" s="26"/>
      <c r="F892" s="27"/>
    </row>
    <row r="893" spans="1:6" ht="15" customHeight="1">
      <c r="A893" s="29"/>
      <c r="B893" s="260" t="s">
        <v>473</v>
      </c>
      <c r="C893" s="11"/>
      <c r="D893" s="12"/>
      <c r="E893" s="26"/>
      <c r="F893" s="27"/>
    </row>
    <row r="894" spans="1:6" ht="15" customHeight="1">
      <c r="A894" s="29"/>
      <c r="B894" s="265" t="s">
        <v>474</v>
      </c>
      <c r="C894" s="11"/>
      <c r="D894" s="12"/>
      <c r="E894" s="26"/>
      <c r="F894" s="27"/>
    </row>
    <row r="895" spans="1:6" ht="15" customHeight="1">
      <c r="A895" s="29"/>
      <c r="B895" s="260"/>
      <c r="C895" s="11"/>
      <c r="D895" s="12"/>
      <c r="E895" s="26"/>
      <c r="F895" s="27"/>
    </row>
    <row r="896" spans="1:6" ht="15" customHeight="1">
      <c r="A896" s="29"/>
      <c r="B896" s="260" t="s">
        <v>475</v>
      </c>
      <c r="C896" s="11"/>
      <c r="D896" s="12"/>
      <c r="E896" s="26"/>
      <c r="F896" s="27"/>
    </row>
    <row r="897" spans="1:6" ht="15" customHeight="1">
      <c r="A897" s="29"/>
      <c r="B897" s="260" t="s">
        <v>476</v>
      </c>
      <c r="C897" s="11"/>
      <c r="D897" s="12"/>
      <c r="E897" s="26"/>
      <c r="F897" s="27"/>
    </row>
    <row r="898" spans="1:6" ht="15" customHeight="1">
      <c r="A898" s="29"/>
      <c r="B898" s="266"/>
      <c r="C898" s="11"/>
      <c r="D898" s="12"/>
      <c r="E898" s="26"/>
      <c r="F898" s="27"/>
    </row>
    <row r="899" spans="1:6" ht="15" customHeight="1">
      <c r="A899" s="29" t="s">
        <v>8</v>
      </c>
      <c r="B899" s="210" t="s">
        <v>479</v>
      </c>
      <c r="C899" s="11"/>
      <c r="D899" s="12"/>
      <c r="E899" s="26"/>
      <c r="F899" s="27"/>
    </row>
    <row r="900" spans="1:6" ht="15" customHeight="1">
      <c r="A900" s="29"/>
      <c r="B900" s="210" t="s">
        <v>481</v>
      </c>
      <c r="C900" s="11"/>
      <c r="D900" s="12"/>
      <c r="E900" s="26"/>
      <c r="F900" s="27"/>
    </row>
    <row r="901" spans="1:6" ht="15" customHeight="1">
      <c r="A901" s="29"/>
      <c r="B901" s="210" t="s">
        <v>480</v>
      </c>
      <c r="C901" s="11"/>
      <c r="D901" s="12"/>
      <c r="E901" s="26"/>
      <c r="F901" s="27"/>
    </row>
    <row r="902" spans="1:6" ht="15" customHeight="1">
      <c r="A902" s="29"/>
      <c r="B902" s="210" t="s">
        <v>478</v>
      </c>
      <c r="C902" s="11"/>
      <c r="D902" s="12"/>
      <c r="E902" s="26"/>
      <c r="F902" s="27"/>
    </row>
    <row r="903" spans="1:6" ht="15" customHeight="1">
      <c r="A903" s="29"/>
      <c r="B903" s="210" t="s">
        <v>482</v>
      </c>
      <c r="C903" s="11">
        <v>9</v>
      </c>
      <c r="D903" s="12" t="s">
        <v>32</v>
      </c>
      <c r="E903" s="26"/>
      <c r="F903" s="27"/>
    </row>
    <row r="904" spans="1:6" ht="15" customHeight="1">
      <c r="A904" s="29"/>
      <c r="B904" s="210"/>
      <c r="C904" s="11"/>
      <c r="D904" s="12"/>
      <c r="E904" s="26"/>
      <c r="F904" s="27"/>
    </row>
    <row r="905" spans="1:6" ht="15" customHeight="1">
      <c r="A905" s="29" t="s">
        <v>10</v>
      </c>
      <c r="B905" s="210" t="s">
        <v>483</v>
      </c>
      <c r="C905" s="11"/>
      <c r="D905" s="12"/>
      <c r="E905" s="26"/>
      <c r="F905" s="27"/>
    </row>
    <row r="906" spans="1:6" ht="15" customHeight="1">
      <c r="A906" s="29"/>
      <c r="B906" s="210" t="s">
        <v>484</v>
      </c>
      <c r="C906" s="11"/>
      <c r="D906" s="12"/>
      <c r="E906" s="26"/>
      <c r="F906" s="27"/>
    </row>
    <row r="907" spans="1:6" ht="15" customHeight="1">
      <c r="A907" s="29"/>
      <c r="B907" s="210" t="s">
        <v>485</v>
      </c>
      <c r="C907" s="11"/>
      <c r="D907" s="12"/>
      <c r="E907" s="26"/>
      <c r="F907" s="27"/>
    </row>
    <row r="908" spans="1:6" ht="15" customHeight="1">
      <c r="A908" s="29"/>
      <c r="B908" s="210" t="s">
        <v>478</v>
      </c>
      <c r="C908" s="11"/>
      <c r="D908" s="12"/>
      <c r="E908" s="26"/>
      <c r="F908" s="27"/>
    </row>
    <row r="909" spans="1:6" ht="15" customHeight="1">
      <c r="A909" s="29"/>
      <c r="B909" s="210" t="s">
        <v>486</v>
      </c>
      <c r="C909" s="11">
        <v>1</v>
      </c>
      <c r="D909" s="12" t="s">
        <v>32</v>
      </c>
      <c r="E909" s="26"/>
      <c r="F909" s="27"/>
    </row>
    <row r="910" spans="1:6" ht="15" customHeight="1">
      <c r="A910" s="29"/>
      <c r="B910" s="55"/>
      <c r="C910" s="11"/>
      <c r="D910" s="12"/>
      <c r="E910" s="26"/>
      <c r="F910" s="27"/>
    </row>
    <row r="911" spans="1:6" ht="15" customHeight="1">
      <c r="A911" s="29" t="s">
        <v>14</v>
      </c>
      <c r="B911" s="210" t="s">
        <v>487</v>
      </c>
      <c r="C911" s="11"/>
      <c r="D911" s="12"/>
      <c r="E911" s="26"/>
      <c r="F911" s="27"/>
    </row>
    <row r="912" spans="1:6" ht="15" customHeight="1">
      <c r="A912" s="29"/>
      <c r="B912" s="210" t="s">
        <v>488</v>
      </c>
      <c r="C912" s="11"/>
      <c r="D912" s="12"/>
      <c r="E912" s="26"/>
      <c r="F912" s="27"/>
    </row>
    <row r="913" spans="1:6" ht="15" customHeight="1">
      <c r="A913" s="29"/>
      <c r="B913" s="210" t="s">
        <v>489</v>
      </c>
      <c r="C913" s="11"/>
      <c r="D913" s="12"/>
      <c r="E913" s="26"/>
      <c r="F913" s="27"/>
    </row>
    <row r="914" spans="1:6" ht="15" customHeight="1">
      <c r="A914" s="29"/>
      <c r="B914" s="210" t="s">
        <v>490</v>
      </c>
      <c r="C914" s="11">
        <v>5</v>
      </c>
      <c r="D914" s="12" t="s">
        <v>32</v>
      </c>
      <c r="E914" s="26"/>
      <c r="F914" s="27"/>
    </row>
    <row r="915" spans="1:6" ht="15" customHeight="1">
      <c r="A915" s="29"/>
      <c r="B915" s="210"/>
      <c r="C915" s="11"/>
      <c r="D915" s="12"/>
      <c r="E915" s="26"/>
      <c r="F915" s="27"/>
    </row>
    <row r="916" spans="1:6" ht="15" customHeight="1">
      <c r="A916" s="29"/>
      <c r="B916" s="55"/>
      <c r="C916" s="11"/>
      <c r="D916" s="12"/>
      <c r="E916" s="26"/>
      <c r="F916" s="27"/>
    </row>
    <row r="917" spans="1:6" ht="15" customHeight="1">
      <c r="A917" s="29"/>
      <c r="B917" s="55"/>
      <c r="C917" s="11"/>
      <c r="D917" s="12"/>
      <c r="E917" s="26"/>
      <c r="F917" s="27"/>
    </row>
    <row r="918" spans="1:6" ht="15" customHeight="1">
      <c r="A918" s="29"/>
      <c r="B918" s="55"/>
      <c r="C918" s="11"/>
      <c r="D918" s="12"/>
      <c r="E918" s="26"/>
      <c r="F918" s="27"/>
    </row>
    <row r="919" spans="1:6" ht="15" customHeight="1">
      <c r="A919" s="21"/>
      <c r="B919" s="39"/>
      <c r="C919" s="40"/>
      <c r="D919" s="41"/>
      <c r="E919" s="42"/>
      <c r="F919" s="24"/>
    </row>
    <row r="920" spans="1:6" ht="15" customHeight="1">
      <c r="A920" s="15"/>
      <c r="B920" s="43" t="s">
        <v>17</v>
      </c>
      <c r="C920" s="17"/>
      <c r="D920" s="18"/>
      <c r="E920" s="44" t="s">
        <v>35</v>
      </c>
      <c r="F920" s="38"/>
    </row>
    <row r="921" spans="1:6" ht="15" customHeight="1">
      <c r="A921" s="9"/>
      <c r="B921" s="45"/>
      <c r="C921" s="11"/>
      <c r="D921" s="12"/>
      <c r="F921" s="14"/>
    </row>
    <row r="922" spans="1:6" ht="15" customHeight="1" thickBot="1">
      <c r="A922" s="47"/>
      <c r="B922" s="48" t="s">
        <v>401</v>
      </c>
      <c r="C922" s="109">
        <f>C845+0.01</f>
        <v>2.1199999999999997</v>
      </c>
      <c r="D922" s="50"/>
      <c r="E922" s="51"/>
      <c r="F922" s="52"/>
    </row>
    <row r="923" spans="1:6" ht="15" customHeight="1">
      <c r="A923" s="2"/>
      <c r="B923" s="3"/>
      <c r="C923" s="4"/>
      <c r="D923" s="5"/>
      <c r="E923" s="6"/>
      <c r="F923" s="7"/>
    </row>
    <row r="924" spans="1:6" ht="15" customHeight="1">
      <c r="A924" s="9"/>
      <c r="B924" s="45"/>
      <c r="C924" s="11"/>
      <c r="D924" s="12"/>
      <c r="E924" s="79" t="s">
        <v>40</v>
      </c>
      <c r="F924" s="14"/>
    </row>
    <row r="925" spans="1:6" ht="15" customHeight="1">
      <c r="A925" s="15"/>
      <c r="B925" s="16"/>
      <c r="C925" s="17"/>
      <c r="D925" s="18"/>
      <c r="E925" s="19"/>
      <c r="F925" s="20"/>
    </row>
    <row r="926" spans="1:6" ht="15" customHeight="1">
      <c r="A926" s="29"/>
      <c r="B926" s="55"/>
      <c r="C926" s="11"/>
      <c r="D926" s="12"/>
      <c r="E926" s="26"/>
      <c r="F926" s="27"/>
    </row>
    <row r="927" spans="1:6" ht="15" customHeight="1">
      <c r="A927" s="29"/>
      <c r="B927" s="259" t="s">
        <v>491</v>
      </c>
      <c r="C927" s="11"/>
      <c r="D927" s="12"/>
      <c r="E927" s="26"/>
      <c r="F927" s="27"/>
    </row>
    <row r="928" spans="1:6" ht="15" customHeight="1">
      <c r="A928" s="29"/>
      <c r="B928" s="55"/>
      <c r="C928" s="11"/>
      <c r="D928" s="12"/>
      <c r="E928" s="26"/>
      <c r="F928" s="27"/>
    </row>
    <row r="929" spans="1:6" ht="15" customHeight="1">
      <c r="A929" s="29" t="s">
        <v>2</v>
      </c>
      <c r="B929" s="210" t="s">
        <v>492</v>
      </c>
      <c r="C929" s="11"/>
      <c r="D929" s="12"/>
      <c r="E929" s="26"/>
      <c r="F929" s="27"/>
    </row>
    <row r="930" spans="1:6" ht="15" customHeight="1">
      <c r="A930" s="29"/>
      <c r="B930" s="210" t="s">
        <v>493</v>
      </c>
      <c r="C930" s="11"/>
      <c r="D930" s="12"/>
      <c r="E930" s="26"/>
      <c r="F930" s="27"/>
    </row>
    <row r="931" spans="1:6" ht="15" customHeight="1">
      <c r="A931" s="29"/>
      <c r="B931" s="210" t="s">
        <v>494</v>
      </c>
      <c r="C931" s="11"/>
      <c r="D931" s="12"/>
      <c r="E931" s="26"/>
      <c r="F931" s="27"/>
    </row>
    <row r="932" spans="1:6" ht="15" customHeight="1">
      <c r="A932" s="29"/>
      <c r="B932" s="210" t="s">
        <v>495</v>
      </c>
      <c r="C932" s="11">
        <v>1</v>
      </c>
      <c r="D932" s="12" t="s">
        <v>32</v>
      </c>
      <c r="E932" s="26"/>
      <c r="F932" s="27"/>
    </row>
    <row r="933" spans="1:6" ht="15" customHeight="1">
      <c r="A933" s="29"/>
      <c r="B933" s="55"/>
      <c r="C933" s="11"/>
      <c r="D933" s="12"/>
      <c r="E933" s="26"/>
      <c r="F933" s="27"/>
    </row>
    <row r="934" spans="1:6" ht="15" customHeight="1">
      <c r="A934" s="29" t="s">
        <v>6</v>
      </c>
      <c r="B934" s="210" t="s">
        <v>496</v>
      </c>
      <c r="C934" s="11"/>
      <c r="D934" s="12"/>
      <c r="E934" s="26"/>
      <c r="F934" s="27"/>
    </row>
    <row r="935" spans="1:6" ht="15" customHeight="1">
      <c r="A935" s="29"/>
      <c r="B935" s="210" t="s">
        <v>497</v>
      </c>
      <c r="C935" s="11"/>
      <c r="D935" s="12"/>
      <c r="E935" s="26"/>
      <c r="F935" s="27"/>
    </row>
    <row r="936" spans="1:6" ht="15" customHeight="1">
      <c r="A936" s="29"/>
      <c r="B936" s="267" t="s">
        <v>498</v>
      </c>
      <c r="C936" s="11"/>
      <c r="D936" s="12"/>
      <c r="E936" s="26"/>
      <c r="F936" s="27"/>
    </row>
    <row r="937" spans="1:6" ht="15" customHeight="1">
      <c r="A937" s="29"/>
      <c r="B937" s="55" t="s">
        <v>499</v>
      </c>
      <c r="C937" s="11">
        <v>1</v>
      </c>
      <c r="D937" s="12" t="s">
        <v>32</v>
      </c>
      <c r="E937" s="26"/>
      <c r="F937" s="27"/>
    </row>
    <row r="938" spans="1:6" ht="15" customHeight="1">
      <c r="A938" s="29"/>
      <c r="B938" s="55"/>
      <c r="C938" s="11"/>
      <c r="D938" s="12"/>
      <c r="E938" s="26"/>
      <c r="F938" s="27"/>
    </row>
    <row r="939" spans="1:6" ht="15" customHeight="1">
      <c r="A939" s="29"/>
      <c r="B939" s="68" t="s">
        <v>226</v>
      </c>
      <c r="C939" s="34"/>
      <c r="D939" s="12"/>
      <c r="E939" s="26"/>
      <c r="F939" s="27"/>
    </row>
    <row r="940" spans="1:6" ht="15" customHeight="1">
      <c r="A940" s="29"/>
      <c r="B940" s="101"/>
      <c r="C940" s="34"/>
      <c r="D940" s="12"/>
      <c r="E940" s="26"/>
      <c r="F940" s="27"/>
    </row>
    <row r="941" spans="1:6" ht="15" customHeight="1">
      <c r="A941" s="29"/>
      <c r="B941" s="68" t="s">
        <v>227</v>
      </c>
      <c r="C941" s="34"/>
      <c r="D941" s="12"/>
      <c r="E941" s="26"/>
      <c r="F941" s="27"/>
    </row>
    <row r="942" spans="1:6" ht="15" customHeight="1">
      <c r="A942" s="29"/>
      <c r="B942" s="68"/>
      <c r="C942" s="34"/>
      <c r="D942" s="12"/>
      <c r="E942" s="26"/>
      <c r="F942" s="27"/>
    </row>
    <row r="943" spans="1:6" ht="15" customHeight="1">
      <c r="A943" s="29" t="s">
        <v>7</v>
      </c>
      <c r="B943" s="55" t="s">
        <v>1027</v>
      </c>
      <c r="C943" s="34"/>
      <c r="D943" s="12"/>
      <c r="E943" s="26"/>
      <c r="F943" s="27"/>
    </row>
    <row r="944" spans="1:6" ht="15" customHeight="1">
      <c r="A944" s="29"/>
      <c r="B944" s="102" t="s">
        <v>228</v>
      </c>
      <c r="C944" s="34">
        <v>1</v>
      </c>
      <c r="D944" s="12" t="s">
        <v>15</v>
      </c>
      <c r="E944" s="26"/>
      <c r="F944" s="27"/>
    </row>
    <row r="945" spans="1:6" ht="15" customHeight="1">
      <c r="A945" s="29"/>
      <c r="B945" s="101"/>
      <c r="C945" s="34"/>
      <c r="D945" s="12"/>
      <c r="E945" s="26"/>
      <c r="F945" s="27"/>
    </row>
    <row r="946" spans="1:6" ht="15" customHeight="1">
      <c r="A946" s="29"/>
      <c r="B946" s="68" t="s">
        <v>229</v>
      </c>
      <c r="C946" s="34"/>
      <c r="D946" s="12"/>
      <c r="E946" s="26"/>
      <c r="F946" s="27"/>
    </row>
    <row r="947" spans="1:6" ht="15" customHeight="1">
      <c r="A947" s="29"/>
      <c r="B947" s="68"/>
      <c r="C947" s="34"/>
      <c r="D947" s="12"/>
      <c r="E947" s="26"/>
      <c r="F947" s="27"/>
    </row>
    <row r="948" spans="1:6" ht="15" customHeight="1">
      <c r="A948" s="29" t="s">
        <v>8</v>
      </c>
      <c r="B948" s="55" t="s">
        <v>1027</v>
      </c>
      <c r="C948" s="34"/>
      <c r="D948" s="12"/>
      <c r="E948" s="26"/>
      <c r="F948" s="27"/>
    </row>
    <row r="949" spans="1:6" ht="15" customHeight="1">
      <c r="A949" s="29"/>
      <c r="B949" s="102" t="s">
        <v>228</v>
      </c>
      <c r="C949" s="34">
        <v>2</v>
      </c>
      <c r="D949" s="12" t="s">
        <v>15</v>
      </c>
      <c r="E949" s="26"/>
      <c r="F949" s="27"/>
    </row>
    <row r="950" spans="1:6" ht="15" customHeight="1">
      <c r="A950" s="29"/>
      <c r="B950" s="101"/>
      <c r="C950" s="34"/>
      <c r="D950" s="12"/>
      <c r="E950" s="26"/>
      <c r="F950" s="27"/>
    </row>
    <row r="951" spans="1:6" ht="15" customHeight="1">
      <c r="A951" s="29"/>
      <c r="B951" s="101" t="s">
        <v>183</v>
      </c>
      <c r="C951" s="34"/>
      <c r="D951" s="12"/>
      <c r="E951" s="26"/>
      <c r="F951" s="27"/>
    </row>
    <row r="952" spans="1:6" ht="15" customHeight="1">
      <c r="A952" s="29"/>
      <c r="B952" s="101"/>
      <c r="C952" s="34"/>
      <c r="D952" s="12"/>
      <c r="E952" s="26"/>
      <c r="F952" s="27"/>
    </row>
    <row r="953" spans="1:6" ht="15" customHeight="1">
      <c r="A953" s="29"/>
      <c r="B953" s="68" t="s">
        <v>1028</v>
      </c>
      <c r="C953" s="11"/>
      <c r="D953" s="91"/>
      <c r="E953" s="26"/>
      <c r="F953" s="27"/>
    </row>
    <row r="954" spans="1:6" ht="15" customHeight="1">
      <c r="A954" s="29"/>
      <c r="B954" s="68" t="s">
        <v>1029</v>
      </c>
      <c r="C954" s="11"/>
      <c r="D954" s="91"/>
      <c r="E954" s="26"/>
      <c r="F954" s="27"/>
    </row>
    <row r="955" spans="1:6" ht="15" customHeight="1">
      <c r="A955" s="29"/>
      <c r="B955" s="55"/>
      <c r="C955" s="11"/>
      <c r="D955" s="91"/>
      <c r="E955" s="26"/>
      <c r="F955" s="27"/>
    </row>
    <row r="956" spans="1:6" ht="15" customHeight="1">
      <c r="A956" s="29" t="s">
        <v>10</v>
      </c>
      <c r="B956" s="55" t="s">
        <v>230</v>
      </c>
      <c r="C956" s="11"/>
      <c r="D956" s="91"/>
      <c r="E956" s="26"/>
      <c r="F956" s="27"/>
    </row>
    <row r="957" spans="1:6" ht="15" customHeight="1">
      <c r="A957" s="29"/>
      <c r="B957" s="55" t="s">
        <v>231</v>
      </c>
      <c r="C957" s="11">
        <v>3</v>
      </c>
      <c r="D957" s="91" t="s">
        <v>15</v>
      </c>
      <c r="E957" s="26"/>
      <c r="F957" s="27"/>
    </row>
    <row r="958" spans="1:6" ht="15" customHeight="1">
      <c r="A958" s="29"/>
      <c r="B958" s="25"/>
      <c r="C958" s="11"/>
      <c r="D958" s="12"/>
      <c r="E958" s="26"/>
      <c r="F958" s="27"/>
    </row>
    <row r="959" spans="1:6" ht="15" customHeight="1">
      <c r="A959" s="29"/>
      <c r="B959" s="103" t="s">
        <v>1030</v>
      </c>
      <c r="C959" s="34"/>
      <c r="D959" s="12"/>
      <c r="E959" s="26"/>
      <c r="F959" s="27"/>
    </row>
    <row r="960" spans="1:6" ht="15" customHeight="1">
      <c r="A960" s="29"/>
      <c r="B960" s="103" t="s">
        <v>1031</v>
      </c>
      <c r="C960" s="34"/>
      <c r="D960" s="12"/>
      <c r="E960" s="26"/>
      <c r="F960" s="27"/>
    </row>
    <row r="961" spans="1:6" ht="15" customHeight="1">
      <c r="A961" s="29"/>
      <c r="B961" s="103" t="s">
        <v>1032</v>
      </c>
      <c r="C961" s="34"/>
      <c r="D961" s="12"/>
      <c r="E961" s="26"/>
      <c r="F961" s="27"/>
    </row>
    <row r="962" spans="1:6" ht="15" customHeight="1">
      <c r="A962" s="29"/>
      <c r="B962" s="103"/>
      <c r="C962" s="34"/>
      <c r="D962" s="12"/>
      <c r="E962" s="26"/>
      <c r="F962" s="27"/>
    </row>
    <row r="963" spans="1:6" ht="15" customHeight="1">
      <c r="A963" s="29" t="s">
        <v>14</v>
      </c>
      <c r="B963" s="45" t="s">
        <v>232</v>
      </c>
      <c r="C963" s="34">
        <v>46</v>
      </c>
      <c r="D963" s="12" t="s">
        <v>15</v>
      </c>
      <c r="E963" s="26"/>
      <c r="F963" s="27"/>
    </row>
    <row r="964" spans="1:6" ht="15" customHeight="1">
      <c r="A964" s="29"/>
      <c r="B964" s="45"/>
      <c r="C964" s="34"/>
      <c r="D964" s="12"/>
      <c r="E964" s="26"/>
      <c r="F964" s="27"/>
    </row>
    <row r="965" spans="1:6" ht="15" customHeight="1">
      <c r="A965" s="29"/>
      <c r="B965" s="103" t="s">
        <v>1033</v>
      </c>
      <c r="C965" s="34"/>
      <c r="D965" s="12"/>
      <c r="E965" s="26"/>
      <c r="F965" s="27"/>
    </row>
    <row r="966" spans="1:6" ht="15" customHeight="1">
      <c r="A966" s="29"/>
      <c r="B966" s="103" t="s">
        <v>1034</v>
      </c>
      <c r="C966" s="34"/>
      <c r="D966" s="12"/>
      <c r="E966" s="26"/>
      <c r="F966" s="27"/>
    </row>
    <row r="967" spans="1:6" ht="15" customHeight="1">
      <c r="A967" s="29"/>
      <c r="B967" s="45" t="s">
        <v>1026</v>
      </c>
      <c r="C967" s="34"/>
      <c r="D967" s="12"/>
      <c r="E967" s="26"/>
      <c r="F967" s="27"/>
    </row>
    <row r="968" spans="1:6" ht="15" customHeight="1">
      <c r="A968" s="29"/>
      <c r="B968" s="45"/>
      <c r="C968" s="34"/>
      <c r="D968" s="12"/>
      <c r="E968" s="26"/>
      <c r="F968" s="27"/>
    </row>
    <row r="969" spans="1:6" ht="15" customHeight="1">
      <c r="A969" s="29" t="s">
        <v>16</v>
      </c>
      <c r="B969" s="45" t="s">
        <v>234</v>
      </c>
      <c r="C969" s="34">
        <v>37</v>
      </c>
      <c r="D969" s="12" t="s">
        <v>15</v>
      </c>
      <c r="E969" s="26"/>
      <c r="F969" s="27"/>
    </row>
    <row r="970" spans="1:6" ht="15" customHeight="1">
      <c r="A970" s="29"/>
      <c r="B970" s="45"/>
      <c r="C970" s="34"/>
      <c r="D970" s="12"/>
      <c r="E970" s="26"/>
      <c r="F970" s="27"/>
    </row>
    <row r="971" spans="1:6" ht="15" customHeight="1">
      <c r="A971" s="29"/>
      <c r="B971" s="45"/>
      <c r="C971" s="34"/>
      <c r="D971" s="12"/>
      <c r="E971" s="26"/>
      <c r="F971" s="27"/>
    </row>
    <row r="972" spans="1:6" ht="15" customHeight="1">
      <c r="A972" s="29"/>
      <c r="B972" s="45"/>
      <c r="C972" s="34"/>
      <c r="D972" s="12"/>
      <c r="E972" s="26"/>
      <c r="F972" s="27"/>
    </row>
    <row r="973" spans="1:6" ht="15" customHeight="1">
      <c r="A973" s="29"/>
      <c r="B973" s="45"/>
      <c r="C973" s="34"/>
      <c r="D973" s="12"/>
      <c r="E973" s="26"/>
      <c r="F973" s="27"/>
    </row>
    <row r="974" spans="1:6" ht="15" customHeight="1">
      <c r="A974" s="29"/>
      <c r="B974" s="45"/>
      <c r="C974" s="34"/>
      <c r="D974" s="12"/>
      <c r="E974" s="26"/>
      <c r="F974" s="27"/>
    </row>
    <row r="975" spans="1:6" ht="15" customHeight="1">
      <c r="A975" s="29"/>
      <c r="B975" s="45"/>
      <c r="C975" s="34"/>
      <c r="D975" s="12"/>
      <c r="E975" s="26"/>
      <c r="F975" s="27"/>
    </row>
    <row r="976" spans="1:6" ht="15" customHeight="1">
      <c r="A976" s="29"/>
      <c r="B976" s="45"/>
      <c r="C976" s="34"/>
      <c r="D976" s="12"/>
      <c r="E976" s="26"/>
      <c r="F976" s="27"/>
    </row>
    <row r="977" spans="1:6" ht="15" customHeight="1">
      <c r="A977" s="29"/>
      <c r="B977" s="45"/>
      <c r="C977" s="34"/>
      <c r="D977" s="12"/>
      <c r="E977" s="26"/>
      <c r="F977" s="27"/>
    </row>
    <row r="978" spans="1:6" ht="15" customHeight="1">
      <c r="A978" s="29"/>
      <c r="B978" s="45"/>
      <c r="C978" s="34"/>
      <c r="D978" s="12"/>
      <c r="E978" s="26"/>
      <c r="F978" s="27"/>
    </row>
    <row r="979" spans="1:6" ht="15" customHeight="1">
      <c r="A979" s="29"/>
      <c r="B979" s="45"/>
      <c r="C979" s="34"/>
      <c r="D979" s="12"/>
      <c r="E979" s="26"/>
      <c r="F979" s="27"/>
    </row>
    <row r="980" spans="1:6" ht="15" customHeight="1">
      <c r="A980" s="29"/>
      <c r="B980" s="45"/>
      <c r="C980" s="34"/>
      <c r="D980" s="12"/>
      <c r="E980" s="26"/>
      <c r="F980" s="27"/>
    </row>
    <row r="981" spans="1:6" ht="15" customHeight="1">
      <c r="A981" s="29"/>
      <c r="B981" s="45"/>
      <c r="C981" s="34"/>
      <c r="D981" s="12"/>
      <c r="E981" s="26"/>
      <c r="F981" s="27"/>
    </row>
    <row r="982" spans="1:6" ht="15" customHeight="1">
      <c r="A982" s="29"/>
      <c r="B982" s="45"/>
      <c r="C982" s="34"/>
      <c r="D982" s="12"/>
      <c r="E982" s="26"/>
      <c r="F982" s="27"/>
    </row>
    <row r="983" spans="1:6" ht="15" customHeight="1">
      <c r="A983" s="29"/>
      <c r="B983" s="45"/>
      <c r="C983" s="34"/>
      <c r="D983" s="12"/>
      <c r="E983" s="26"/>
      <c r="F983" s="27"/>
    </row>
    <row r="984" spans="1:6" ht="15" customHeight="1">
      <c r="A984" s="29"/>
      <c r="B984" s="45"/>
      <c r="C984" s="34"/>
      <c r="D984" s="12"/>
      <c r="E984" s="26"/>
      <c r="F984" s="27"/>
    </row>
    <row r="985" spans="1:6" ht="15" customHeight="1">
      <c r="A985" s="29"/>
      <c r="B985" s="45"/>
      <c r="C985" s="34"/>
      <c r="D985" s="12"/>
      <c r="E985" s="26"/>
      <c r="F985" s="27"/>
    </row>
    <row r="986" spans="1:6" ht="15" customHeight="1">
      <c r="A986" s="29"/>
      <c r="B986" s="45"/>
      <c r="C986" s="34"/>
      <c r="D986" s="12"/>
      <c r="E986" s="26"/>
      <c r="F986" s="27"/>
    </row>
    <row r="987" spans="1:6" ht="15" customHeight="1">
      <c r="A987" s="29"/>
      <c r="B987" s="45"/>
      <c r="C987" s="34"/>
      <c r="D987" s="12"/>
      <c r="E987" s="26"/>
      <c r="F987" s="27"/>
    </row>
    <row r="988" spans="1:6" ht="15" customHeight="1">
      <c r="A988" s="29"/>
      <c r="B988" s="45"/>
      <c r="C988" s="34"/>
      <c r="D988" s="12"/>
      <c r="E988" s="26"/>
      <c r="F988" s="27"/>
    </row>
    <row r="989" spans="1:6" ht="15" customHeight="1">
      <c r="A989" s="29"/>
      <c r="B989" s="45"/>
      <c r="C989" s="34"/>
      <c r="D989" s="12"/>
      <c r="E989" s="26"/>
      <c r="F989" s="27"/>
    </row>
    <row r="990" spans="1:6" ht="15" customHeight="1">
      <c r="A990" s="29"/>
      <c r="B990" s="45"/>
      <c r="C990" s="34"/>
      <c r="D990" s="12"/>
      <c r="E990" s="26"/>
      <c r="F990" s="27"/>
    </row>
    <row r="991" spans="1:6" ht="15" customHeight="1">
      <c r="A991" s="29"/>
      <c r="B991" s="45"/>
      <c r="C991" s="34"/>
      <c r="D991" s="12"/>
      <c r="E991" s="26"/>
      <c r="F991" s="27"/>
    </row>
    <row r="992" spans="1:6" ht="15" customHeight="1">
      <c r="A992" s="29"/>
      <c r="B992" s="45"/>
      <c r="C992" s="34"/>
      <c r="D992" s="12"/>
      <c r="E992" s="26"/>
      <c r="F992" s="27"/>
    </row>
    <row r="993" spans="1:6" ht="15" customHeight="1">
      <c r="A993" s="29"/>
      <c r="B993" s="45"/>
      <c r="C993" s="34"/>
      <c r="D993" s="12"/>
      <c r="E993" s="26"/>
      <c r="F993" s="27"/>
    </row>
    <row r="994" spans="1:6" ht="15" customHeight="1">
      <c r="A994" s="29"/>
      <c r="B994" s="101"/>
      <c r="C994" s="34"/>
      <c r="D994" s="12"/>
      <c r="E994" s="26"/>
      <c r="F994" s="27"/>
    </row>
    <row r="995" spans="1:6" ht="15" customHeight="1">
      <c r="A995" s="29"/>
      <c r="B995" s="25"/>
      <c r="C995" s="11"/>
      <c r="D995" s="12"/>
      <c r="E995" s="26"/>
      <c r="F995" s="27"/>
    </row>
    <row r="996" spans="1:6" ht="15" customHeight="1">
      <c r="A996" s="21"/>
      <c r="B996" s="39"/>
      <c r="C996" s="40"/>
      <c r="D996" s="41"/>
      <c r="E996" s="42"/>
      <c r="F996" s="24"/>
    </row>
    <row r="997" spans="1:6" ht="15" customHeight="1">
      <c r="A997" s="15"/>
      <c r="B997" s="43" t="s">
        <v>17</v>
      </c>
      <c r="C997" s="17"/>
      <c r="D997" s="18"/>
      <c r="E997" s="44" t="s">
        <v>35</v>
      </c>
      <c r="F997" s="38"/>
    </row>
    <row r="998" spans="1:6" ht="15" customHeight="1">
      <c r="A998" s="9"/>
      <c r="B998" s="45"/>
      <c r="C998" s="11"/>
      <c r="D998" s="12"/>
      <c r="F998" s="14"/>
    </row>
    <row r="999" spans="1:6" ht="15" customHeight="1" thickBot="1">
      <c r="A999" s="47"/>
      <c r="B999" s="48" t="s">
        <v>401</v>
      </c>
      <c r="C999" s="109">
        <f>C922+0.01</f>
        <v>2.1299999999999994</v>
      </c>
      <c r="D999" s="50"/>
      <c r="E999" s="51"/>
      <c r="F999" s="52"/>
    </row>
    <row r="1000" spans="1:6" ht="15" customHeight="1">
      <c r="A1000" s="2"/>
      <c r="B1000" s="3"/>
      <c r="C1000" s="4"/>
      <c r="D1000" s="5"/>
      <c r="E1000" s="6"/>
      <c r="F1000" s="7"/>
    </row>
    <row r="1001" spans="1:6" ht="15" customHeight="1">
      <c r="A1001" s="9"/>
      <c r="B1001" s="45"/>
      <c r="C1001" s="11"/>
      <c r="D1001" s="12"/>
      <c r="E1001" s="79" t="s">
        <v>40</v>
      </c>
      <c r="F1001" s="14"/>
    </row>
    <row r="1002" spans="1:6" ht="15" customHeight="1">
      <c r="A1002" s="15"/>
      <c r="B1002" s="16"/>
      <c r="C1002" s="17"/>
      <c r="D1002" s="18"/>
      <c r="E1002" s="104"/>
      <c r="F1002" s="105"/>
    </row>
    <row r="1003" spans="1:6" ht="15" customHeight="1">
      <c r="A1003" s="29"/>
      <c r="B1003" s="56"/>
      <c r="C1003" s="11"/>
      <c r="D1003" s="12"/>
      <c r="E1003" s="26"/>
      <c r="F1003" s="27"/>
    </row>
    <row r="1004" spans="1:6" ht="15" customHeight="1">
      <c r="A1004" s="29"/>
      <c r="B1004" s="56"/>
      <c r="C1004" s="11"/>
      <c r="D1004" s="12"/>
      <c r="E1004" s="26"/>
      <c r="F1004" s="27"/>
    </row>
    <row r="1005" spans="1:6" ht="15" customHeight="1">
      <c r="A1005" s="29"/>
      <c r="B1005" s="56"/>
      <c r="C1005" s="11"/>
      <c r="D1005" s="12"/>
      <c r="E1005" s="26"/>
      <c r="F1005" s="27"/>
    </row>
    <row r="1006" spans="1:6" ht="15" customHeight="1">
      <c r="A1006" s="29"/>
      <c r="B1006" s="25"/>
      <c r="C1006" s="11"/>
      <c r="D1006" s="12"/>
      <c r="E1006" s="26"/>
      <c r="F1006" s="27"/>
    </row>
    <row r="1007" spans="1:6" ht="15" customHeight="1">
      <c r="A1007" s="29"/>
      <c r="B1007" s="106"/>
      <c r="C1007" s="11"/>
      <c r="D1007" s="12"/>
      <c r="E1007" s="26"/>
      <c r="F1007" s="27"/>
    </row>
    <row r="1008" spans="1:6" ht="15" customHeight="1">
      <c r="A1008" s="29"/>
      <c r="B1008" s="25"/>
      <c r="C1008" s="11"/>
      <c r="D1008" s="12"/>
      <c r="E1008" s="26"/>
      <c r="F1008" s="27"/>
    </row>
    <row r="1009" spans="1:6" ht="15" customHeight="1">
      <c r="A1009" s="29"/>
      <c r="B1009" s="106"/>
      <c r="C1009" s="11"/>
      <c r="D1009" s="12"/>
      <c r="E1009" s="26"/>
      <c r="F1009" s="27"/>
    </row>
    <row r="1010" spans="1:6" ht="15" customHeight="1">
      <c r="A1010" s="29"/>
      <c r="B1010" s="25"/>
      <c r="C1010" s="11"/>
      <c r="D1010" s="12"/>
      <c r="E1010" s="26"/>
      <c r="F1010" s="27"/>
    </row>
    <row r="1011" spans="1:6" ht="15" customHeight="1">
      <c r="A1011" s="29"/>
      <c r="B1011" s="57"/>
      <c r="C1011" s="11"/>
      <c r="D1011" s="12"/>
      <c r="E1011" s="26"/>
      <c r="F1011" s="27"/>
    </row>
    <row r="1012" spans="1:6" ht="15" customHeight="1">
      <c r="A1012" s="29"/>
      <c r="B1012" s="57"/>
      <c r="C1012" s="11"/>
      <c r="D1012" s="12"/>
      <c r="E1012" s="26"/>
      <c r="F1012" s="27"/>
    </row>
    <row r="1013" spans="1:6" ht="15" customHeight="1">
      <c r="A1013" s="29"/>
      <c r="B1013" s="57"/>
      <c r="C1013" s="11"/>
      <c r="D1013" s="12"/>
      <c r="E1013" s="26"/>
      <c r="F1013" s="27"/>
    </row>
    <row r="1014" spans="1:6" ht="15" customHeight="1">
      <c r="A1014" s="29"/>
      <c r="B1014" s="57"/>
      <c r="C1014" s="11"/>
      <c r="D1014" s="12"/>
      <c r="E1014" s="26"/>
      <c r="F1014" s="27"/>
    </row>
    <row r="1015" spans="1:6" ht="15" customHeight="1">
      <c r="A1015" s="29"/>
      <c r="B1015" s="57"/>
      <c r="C1015" s="11"/>
      <c r="D1015" s="12"/>
      <c r="E1015" s="26"/>
      <c r="F1015" s="27"/>
    </row>
    <row r="1016" spans="1:6" ht="15" customHeight="1">
      <c r="A1016" s="29"/>
      <c r="B1016" s="57" t="s">
        <v>1</v>
      </c>
      <c r="C1016" s="11"/>
      <c r="D1016" s="12"/>
      <c r="E1016" s="26"/>
      <c r="F1016" s="27"/>
    </row>
    <row r="1017" spans="1:6" ht="15" customHeight="1">
      <c r="A1017" s="29"/>
      <c r="B1017" s="57"/>
      <c r="C1017" s="11"/>
      <c r="D1017" s="12"/>
      <c r="E1017" s="26"/>
      <c r="F1017" s="27"/>
    </row>
    <row r="1018" spans="1:6" ht="15" customHeight="1">
      <c r="A1018" s="29"/>
      <c r="B1018" s="25" t="s">
        <v>1</v>
      </c>
      <c r="C1018" s="11"/>
      <c r="D1018" s="12"/>
      <c r="E1018" s="26"/>
      <c r="F1018" s="27"/>
    </row>
    <row r="1019" spans="1:6" ht="15" customHeight="1">
      <c r="A1019" s="29"/>
      <c r="B1019" s="25" t="s">
        <v>1</v>
      </c>
      <c r="C1019" s="11"/>
      <c r="D1019" s="12"/>
      <c r="E1019" s="26"/>
      <c r="F1019" s="27"/>
    </row>
    <row r="1020" spans="1:6" ht="15" customHeight="1">
      <c r="A1020" s="29"/>
      <c r="B1020" s="25" t="s">
        <v>1</v>
      </c>
      <c r="C1020" s="11"/>
      <c r="D1020" s="12"/>
      <c r="E1020" s="26"/>
      <c r="F1020" s="27"/>
    </row>
    <row r="1021" spans="1:6" ht="15" customHeight="1">
      <c r="A1021" s="29"/>
      <c r="B1021" s="25" t="s">
        <v>1</v>
      </c>
      <c r="C1021" s="11"/>
      <c r="D1021" s="12"/>
      <c r="E1021" s="26"/>
      <c r="F1021" s="27"/>
    </row>
    <row r="1022" spans="1:6" ht="15" customHeight="1">
      <c r="A1022" s="29"/>
      <c r="B1022" s="25" t="s">
        <v>1</v>
      </c>
      <c r="C1022" s="11"/>
      <c r="D1022" s="12"/>
      <c r="E1022" s="26"/>
      <c r="F1022" s="27"/>
    </row>
    <row r="1023" spans="1:6" ht="15" customHeight="1">
      <c r="A1023" s="29"/>
      <c r="B1023" s="25" t="s">
        <v>1</v>
      </c>
      <c r="C1023" s="11"/>
      <c r="D1023" s="12"/>
      <c r="E1023" s="26"/>
      <c r="F1023" s="27"/>
    </row>
    <row r="1024" spans="1:6" ht="15" customHeight="1">
      <c r="A1024" s="29"/>
      <c r="B1024" s="25" t="s">
        <v>1</v>
      </c>
      <c r="C1024" s="11"/>
      <c r="D1024" s="12"/>
      <c r="E1024" s="26"/>
      <c r="F1024" s="27"/>
    </row>
    <row r="1025" spans="1:6" ht="15" customHeight="1">
      <c r="A1025" s="29"/>
      <c r="B1025" s="56" t="s">
        <v>27</v>
      </c>
      <c r="C1025" s="11"/>
      <c r="D1025" s="12"/>
      <c r="E1025" s="26"/>
      <c r="F1025" s="27"/>
    </row>
    <row r="1026" spans="1:6" ht="15" customHeight="1">
      <c r="A1026" s="29"/>
      <c r="B1026" s="25" t="s">
        <v>1</v>
      </c>
      <c r="C1026" s="11"/>
      <c r="D1026" s="12"/>
      <c r="E1026" s="26"/>
      <c r="F1026" s="27"/>
    </row>
    <row r="1027" spans="1:6" ht="15" customHeight="1">
      <c r="A1027" s="29"/>
      <c r="B1027" s="56" t="s">
        <v>28</v>
      </c>
      <c r="C1027" s="11"/>
      <c r="D1027" s="12"/>
      <c r="E1027" s="26"/>
      <c r="F1027" s="27"/>
    </row>
    <row r="1028" spans="1:6" ht="15" customHeight="1">
      <c r="A1028" s="29"/>
      <c r="B1028" s="57" t="s">
        <v>1</v>
      </c>
      <c r="C1028" s="11"/>
      <c r="D1028" s="12"/>
      <c r="E1028" s="26"/>
      <c r="F1028" s="27"/>
    </row>
    <row r="1029" spans="1:6" ht="15" customHeight="1">
      <c r="A1029" s="29"/>
      <c r="B1029" s="88">
        <f>C845</f>
        <v>2.11</v>
      </c>
      <c r="C1029" s="11"/>
      <c r="D1029" s="12"/>
      <c r="E1029" s="26"/>
      <c r="F1029" s="27"/>
    </row>
    <row r="1030" spans="1:6" ht="15" customHeight="1">
      <c r="A1030" s="29"/>
      <c r="B1030" s="57" t="s">
        <v>1</v>
      </c>
      <c r="C1030" s="11"/>
      <c r="D1030" s="12"/>
      <c r="E1030" s="26"/>
      <c r="F1030" s="27"/>
    </row>
    <row r="1031" spans="1:6" ht="15" customHeight="1">
      <c r="A1031" s="29"/>
      <c r="B1031" s="88">
        <f>C922</f>
        <v>2.1199999999999997</v>
      </c>
      <c r="C1031" s="11"/>
      <c r="D1031" s="12"/>
      <c r="E1031" s="26"/>
      <c r="F1031" s="27"/>
    </row>
    <row r="1032" spans="1:6" ht="15" customHeight="1">
      <c r="A1032" s="29"/>
      <c r="B1032" s="25" t="s">
        <v>1</v>
      </c>
      <c r="C1032" s="11"/>
      <c r="D1032" s="12"/>
      <c r="E1032" s="26"/>
      <c r="F1032" s="27"/>
    </row>
    <row r="1033" spans="1:6" ht="15" customHeight="1">
      <c r="A1033" s="29"/>
      <c r="B1033" s="88">
        <f>C999</f>
        <v>2.1299999999999994</v>
      </c>
      <c r="C1033" s="11"/>
      <c r="D1033" s="12"/>
      <c r="E1033" s="26"/>
      <c r="F1033" s="27"/>
    </row>
    <row r="1034" spans="1:6" ht="15" customHeight="1">
      <c r="A1034" s="29"/>
      <c r="B1034" s="25"/>
      <c r="C1034" s="11"/>
      <c r="D1034" s="12"/>
      <c r="E1034" s="26"/>
      <c r="F1034" s="27"/>
    </row>
    <row r="1035" spans="1:6" ht="15" customHeight="1">
      <c r="A1035" s="29"/>
      <c r="B1035" s="57"/>
      <c r="C1035" s="11"/>
      <c r="D1035" s="12"/>
      <c r="E1035" s="26"/>
      <c r="F1035" s="27"/>
    </row>
    <row r="1036" spans="1:6" ht="15" customHeight="1">
      <c r="A1036" s="29"/>
      <c r="B1036" s="25"/>
      <c r="C1036" s="11"/>
      <c r="D1036" s="12"/>
      <c r="E1036" s="26"/>
      <c r="F1036" s="27"/>
    </row>
    <row r="1037" spans="1:6" ht="15" customHeight="1">
      <c r="A1037" s="29"/>
      <c r="B1037" s="57"/>
      <c r="C1037" s="11"/>
      <c r="D1037" s="12"/>
      <c r="E1037" s="26"/>
      <c r="F1037" s="27"/>
    </row>
    <row r="1038" spans="1:6" ht="15" customHeight="1">
      <c r="A1038" s="29"/>
      <c r="B1038" s="25"/>
      <c r="C1038" s="11"/>
      <c r="D1038" s="12"/>
      <c r="E1038" s="26"/>
      <c r="F1038" s="27"/>
    </row>
    <row r="1039" spans="1:6" ht="15" customHeight="1">
      <c r="A1039" s="29"/>
      <c r="B1039" s="25"/>
      <c r="C1039" s="11"/>
      <c r="D1039" s="12"/>
      <c r="E1039" s="26"/>
      <c r="F1039" s="27"/>
    </row>
    <row r="1040" spans="1:6" ht="15" customHeight="1">
      <c r="A1040" s="29"/>
      <c r="B1040" s="25"/>
      <c r="C1040" s="11"/>
      <c r="D1040" s="12"/>
      <c r="E1040" s="26"/>
      <c r="F1040" s="27"/>
    </row>
    <row r="1041" spans="1:6" ht="15" customHeight="1">
      <c r="A1041" s="29"/>
      <c r="B1041" s="25"/>
      <c r="C1041" s="11"/>
      <c r="D1041" s="12"/>
      <c r="E1041" s="26"/>
      <c r="F1041" s="27"/>
    </row>
    <row r="1042" spans="1:6" ht="15" customHeight="1">
      <c r="A1042" s="29"/>
      <c r="B1042" s="25"/>
      <c r="C1042" s="11"/>
      <c r="D1042" s="12"/>
      <c r="E1042" s="26"/>
      <c r="F1042" s="27"/>
    </row>
    <row r="1043" spans="1:6" ht="15" customHeight="1">
      <c r="A1043" s="29"/>
      <c r="B1043" s="25"/>
      <c r="C1043" s="11"/>
      <c r="D1043" s="12"/>
      <c r="E1043" s="26"/>
      <c r="F1043" s="27"/>
    </row>
    <row r="1044" spans="1:6" ht="15" customHeight="1">
      <c r="A1044" s="29"/>
      <c r="B1044" s="25"/>
      <c r="C1044" s="11"/>
      <c r="D1044" s="12"/>
      <c r="E1044" s="26"/>
      <c r="F1044" s="27"/>
    </row>
    <row r="1045" spans="1:6" ht="15" customHeight="1">
      <c r="A1045" s="29"/>
      <c r="B1045" s="25"/>
      <c r="C1045" s="11"/>
      <c r="D1045" s="12"/>
      <c r="E1045" s="26"/>
      <c r="F1045" s="27"/>
    </row>
    <row r="1046" spans="1:6" ht="15" customHeight="1">
      <c r="A1046" s="29"/>
      <c r="B1046" s="25"/>
      <c r="C1046" s="11"/>
      <c r="D1046" s="12"/>
      <c r="E1046" s="26"/>
      <c r="F1046" s="27"/>
    </row>
    <row r="1047" spans="1:6" ht="15" customHeight="1">
      <c r="A1047" s="29"/>
      <c r="B1047" s="25"/>
      <c r="C1047" s="11"/>
      <c r="D1047" s="12"/>
      <c r="E1047" s="26"/>
      <c r="F1047" s="27"/>
    </row>
    <row r="1048" spans="1:6" ht="15" customHeight="1">
      <c r="A1048" s="29"/>
      <c r="B1048" s="25"/>
      <c r="C1048" s="11"/>
      <c r="D1048" s="12"/>
      <c r="E1048" s="26"/>
      <c r="F1048" s="27"/>
    </row>
    <row r="1049" spans="1:6" ht="15" customHeight="1">
      <c r="A1049" s="29"/>
      <c r="B1049" s="25"/>
      <c r="C1049" s="11"/>
      <c r="D1049" s="12"/>
      <c r="E1049" s="26"/>
      <c r="F1049" s="27"/>
    </row>
    <row r="1050" spans="1:6" ht="15" customHeight="1">
      <c r="A1050" s="29"/>
      <c r="B1050" s="25"/>
      <c r="C1050" s="11"/>
      <c r="D1050" s="12"/>
      <c r="E1050" s="26"/>
      <c r="F1050" s="27"/>
    </row>
    <row r="1051" spans="1:6" ht="15" customHeight="1">
      <c r="A1051" s="29"/>
      <c r="B1051" s="25"/>
      <c r="C1051" s="11"/>
      <c r="D1051" s="12"/>
      <c r="E1051" s="26"/>
      <c r="F1051" s="27"/>
    </row>
    <row r="1052" spans="1:6" ht="15" customHeight="1">
      <c r="A1052" s="29"/>
      <c r="B1052" s="25"/>
      <c r="C1052" s="11"/>
      <c r="D1052" s="12"/>
      <c r="E1052" s="26"/>
      <c r="F1052" s="27"/>
    </row>
    <row r="1053" spans="1:6" ht="15" customHeight="1">
      <c r="A1053" s="29"/>
      <c r="B1053" s="25"/>
      <c r="C1053" s="11"/>
      <c r="D1053" s="12"/>
      <c r="E1053" s="26"/>
      <c r="F1053" s="27"/>
    </row>
    <row r="1054" spans="1:6" ht="15" customHeight="1">
      <c r="A1054" s="29"/>
      <c r="B1054" s="25"/>
      <c r="C1054" s="11"/>
      <c r="D1054" s="12"/>
      <c r="E1054" s="26"/>
      <c r="F1054" s="27"/>
    </row>
    <row r="1055" spans="1:6" ht="15" customHeight="1">
      <c r="A1055" s="29"/>
      <c r="B1055" s="25"/>
      <c r="C1055" s="11"/>
      <c r="D1055" s="12"/>
      <c r="E1055" s="26"/>
      <c r="F1055" s="27"/>
    </row>
    <row r="1056" spans="1:6" ht="15" customHeight="1">
      <c r="A1056" s="29"/>
      <c r="B1056" s="25"/>
      <c r="C1056" s="11"/>
      <c r="D1056" s="12"/>
      <c r="E1056" s="26"/>
      <c r="F1056" s="27"/>
    </row>
    <row r="1057" spans="1:6" ht="15" customHeight="1">
      <c r="A1057" s="29"/>
      <c r="B1057" s="25"/>
      <c r="C1057" s="11"/>
      <c r="D1057" s="12"/>
      <c r="E1057" s="26"/>
      <c r="F1057" s="27"/>
    </row>
    <row r="1058" spans="1:6" ht="15" customHeight="1">
      <c r="A1058" s="29"/>
      <c r="B1058" s="25"/>
      <c r="C1058" s="11"/>
      <c r="D1058" s="12"/>
      <c r="E1058" s="26"/>
      <c r="F1058" s="27"/>
    </row>
    <row r="1059" spans="1:6" ht="15" customHeight="1">
      <c r="A1059" s="29"/>
      <c r="B1059" s="25"/>
      <c r="C1059" s="11"/>
      <c r="D1059" s="12"/>
      <c r="E1059" s="26"/>
      <c r="F1059" s="27"/>
    </row>
    <row r="1060" spans="1:6" ht="15" customHeight="1">
      <c r="A1060" s="29"/>
      <c r="B1060" s="25"/>
      <c r="C1060" s="11"/>
      <c r="D1060" s="12"/>
      <c r="E1060" s="26"/>
      <c r="F1060" s="27"/>
    </row>
    <row r="1061" spans="1:6" ht="15" customHeight="1">
      <c r="A1061" s="29"/>
      <c r="B1061" s="25"/>
      <c r="C1061" s="11"/>
      <c r="D1061" s="12"/>
      <c r="E1061" s="26"/>
      <c r="F1061" s="27"/>
    </row>
    <row r="1062" spans="1:6" ht="15" customHeight="1">
      <c r="A1062" s="29"/>
      <c r="B1062" s="25"/>
      <c r="C1062" s="11"/>
      <c r="D1062" s="12"/>
      <c r="E1062" s="26"/>
      <c r="F1062" s="27"/>
    </row>
    <row r="1063" spans="1:6" ht="15" customHeight="1">
      <c r="A1063" s="29"/>
      <c r="B1063" s="25"/>
      <c r="C1063" s="11"/>
      <c r="D1063" s="12"/>
      <c r="E1063" s="26"/>
      <c r="F1063" s="27"/>
    </row>
    <row r="1064" spans="1:6" ht="15" customHeight="1">
      <c r="A1064" s="29"/>
      <c r="B1064" s="25"/>
      <c r="C1064" s="11"/>
      <c r="D1064" s="12"/>
      <c r="E1064" s="26"/>
      <c r="F1064" s="27"/>
    </row>
    <row r="1065" spans="1:6" ht="15" customHeight="1">
      <c r="A1065" s="29"/>
      <c r="B1065" s="25"/>
      <c r="C1065" s="11"/>
      <c r="D1065" s="12"/>
      <c r="E1065" s="26"/>
      <c r="F1065" s="27"/>
    </row>
    <row r="1066" spans="1:6" ht="15" customHeight="1">
      <c r="A1066" s="29"/>
      <c r="B1066" s="25"/>
      <c r="C1066" s="11"/>
      <c r="D1066" s="12"/>
      <c r="E1066" s="26"/>
      <c r="F1066" s="27"/>
    </row>
    <row r="1067" spans="1:6" ht="15" customHeight="1">
      <c r="A1067" s="29"/>
      <c r="B1067" s="25"/>
      <c r="C1067" s="11"/>
      <c r="D1067" s="12"/>
      <c r="E1067" s="26"/>
      <c r="F1067" s="27"/>
    </row>
    <row r="1068" spans="1:6" ht="15" customHeight="1">
      <c r="A1068" s="29"/>
      <c r="B1068" s="25"/>
      <c r="C1068" s="11"/>
      <c r="D1068" s="12"/>
      <c r="E1068" s="26"/>
      <c r="F1068" s="27"/>
    </row>
    <row r="1069" spans="1:6" ht="15" customHeight="1">
      <c r="A1069" s="29"/>
      <c r="B1069" s="25"/>
      <c r="C1069" s="11"/>
      <c r="D1069" s="12"/>
      <c r="E1069" s="26"/>
      <c r="F1069" s="27"/>
    </row>
    <row r="1070" spans="1:6" ht="15" customHeight="1">
      <c r="A1070" s="29"/>
      <c r="B1070" s="25"/>
      <c r="C1070" s="11"/>
      <c r="D1070" s="12"/>
      <c r="E1070" s="26"/>
      <c r="F1070" s="27"/>
    </row>
    <row r="1071" spans="1:6" ht="15" customHeight="1">
      <c r="A1071" s="29"/>
      <c r="B1071" s="25"/>
      <c r="C1071" s="11"/>
      <c r="D1071" s="12"/>
      <c r="E1071" s="26"/>
      <c r="F1071" s="27"/>
    </row>
    <row r="1072" spans="1:6" ht="15" customHeight="1">
      <c r="A1072" s="29"/>
      <c r="B1072" s="59"/>
      <c r="C1072" s="11"/>
      <c r="D1072" s="12"/>
      <c r="E1072" s="26"/>
      <c r="F1072" s="27"/>
    </row>
    <row r="1073" spans="1:6" ht="15" customHeight="1">
      <c r="A1073" s="21"/>
      <c r="B1073" s="39"/>
      <c r="C1073" s="40"/>
      <c r="D1073" s="41"/>
      <c r="E1073" s="42"/>
      <c r="F1073" s="24"/>
    </row>
    <row r="1074" spans="1:6" ht="15" customHeight="1">
      <c r="A1074" s="15" t="s">
        <v>1</v>
      </c>
      <c r="B1074" s="43" t="s">
        <v>29</v>
      </c>
      <c r="C1074" s="17" t="s">
        <v>1</v>
      </c>
      <c r="D1074" s="18"/>
      <c r="E1074" s="44" t="s">
        <v>18</v>
      </c>
      <c r="F1074" s="38"/>
    </row>
    <row r="1075" spans="1:6" ht="15" customHeight="1">
      <c r="A1075" s="9"/>
      <c r="B1075" s="107"/>
      <c r="C1075" s="11"/>
      <c r="D1075" s="12"/>
      <c r="E1075" s="108"/>
      <c r="F1075" s="14"/>
    </row>
    <row r="1076" spans="1:6" ht="15" customHeight="1" thickBot="1">
      <c r="A1076" s="47"/>
      <c r="B1076" s="48" t="s">
        <v>401</v>
      </c>
      <c r="C1076" s="109">
        <f>C999+0.01</f>
        <v>2.1399999999999992</v>
      </c>
      <c r="D1076" s="50"/>
      <c r="E1076" s="51"/>
      <c r="F1076" s="52"/>
    </row>
    <row r="1077" spans="1:6" ht="15" customHeight="1">
      <c r="A1077" s="2"/>
      <c r="B1077" s="3"/>
      <c r="C1077" s="4"/>
      <c r="D1077" s="5"/>
      <c r="E1077" s="6"/>
      <c r="F1077" s="7"/>
    </row>
    <row r="1078" spans="1:6" ht="15" customHeight="1">
      <c r="A1078" s="9"/>
      <c r="B1078" s="10" t="s">
        <v>41</v>
      </c>
      <c r="C1078" s="11"/>
      <c r="D1078" s="12"/>
      <c r="E1078" s="62"/>
      <c r="F1078" s="63"/>
    </row>
    <row r="1079" spans="1:6" ht="15" customHeight="1">
      <c r="A1079" s="15"/>
      <c r="B1079" s="16"/>
      <c r="C1079" s="17"/>
      <c r="D1079" s="18"/>
      <c r="E1079" s="104"/>
      <c r="F1079" s="105"/>
    </row>
    <row r="1080" spans="1:6" ht="15" customHeight="1">
      <c r="A1080" s="29"/>
      <c r="B1080" s="25"/>
      <c r="C1080" s="11"/>
      <c r="D1080" s="12"/>
      <c r="E1080" s="23"/>
      <c r="F1080" s="24"/>
    </row>
    <row r="1081" spans="1:6" ht="15" customHeight="1">
      <c r="A1081" s="29"/>
      <c r="B1081" s="25" t="s">
        <v>235</v>
      </c>
      <c r="C1081" s="11"/>
      <c r="D1081" s="12"/>
      <c r="E1081" s="26"/>
      <c r="F1081" s="27"/>
    </row>
    <row r="1082" spans="1:6" ht="15" customHeight="1">
      <c r="A1082" s="29"/>
      <c r="B1082" s="25"/>
      <c r="C1082" s="11"/>
      <c r="D1082" s="12"/>
      <c r="E1082" s="26"/>
      <c r="F1082" s="27"/>
    </row>
    <row r="1083" spans="1:6" ht="15" customHeight="1">
      <c r="A1083" s="29"/>
      <c r="B1083" s="25" t="s">
        <v>203</v>
      </c>
      <c r="C1083" s="11"/>
      <c r="D1083" s="12"/>
      <c r="E1083" s="26"/>
      <c r="F1083" s="27"/>
    </row>
    <row r="1084" spans="1:6" ht="15" customHeight="1">
      <c r="A1084" s="29"/>
      <c r="B1084" s="25"/>
      <c r="C1084" s="11"/>
      <c r="D1084" s="12"/>
      <c r="E1084" s="26"/>
      <c r="F1084" s="27"/>
    </row>
    <row r="1085" spans="1:6" ht="15" customHeight="1">
      <c r="A1085" s="29" t="s">
        <v>2</v>
      </c>
      <c r="B1085" s="25" t="s">
        <v>236</v>
      </c>
      <c r="C1085" s="31">
        <v>15</v>
      </c>
      <c r="D1085" s="32" t="s">
        <v>32</v>
      </c>
      <c r="E1085" s="26"/>
      <c r="F1085" s="27"/>
    </row>
    <row r="1086" spans="1:6" ht="15" customHeight="1">
      <c r="A1086" s="29"/>
      <c r="B1086" s="25"/>
      <c r="E1086" s="26"/>
      <c r="F1086" s="27"/>
    </row>
    <row r="1087" spans="1:6" ht="15" customHeight="1">
      <c r="A1087" s="29" t="s">
        <v>6</v>
      </c>
      <c r="B1087" s="30" t="s">
        <v>500</v>
      </c>
      <c r="C1087" s="11">
        <v>15</v>
      </c>
      <c r="D1087" s="91" t="s">
        <v>32</v>
      </c>
      <c r="E1087" s="26"/>
      <c r="F1087" s="27"/>
    </row>
    <row r="1088" spans="1:6" ht="15" customHeight="1">
      <c r="A1088" s="29"/>
      <c r="B1088" s="25"/>
      <c r="E1088" s="26"/>
      <c r="F1088" s="27"/>
    </row>
    <row r="1089" spans="1:6" ht="15" customHeight="1">
      <c r="A1089" s="29" t="s">
        <v>7</v>
      </c>
      <c r="B1089" s="25" t="s">
        <v>237</v>
      </c>
      <c r="C1089" s="11">
        <v>8</v>
      </c>
      <c r="D1089" s="91" t="s">
        <v>32</v>
      </c>
      <c r="E1089" s="26"/>
      <c r="F1089" s="27"/>
    </row>
    <row r="1090" spans="1:6" ht="15" customHeight="1">
      <c r="A1090" s="29"/>
      <c r="B1090" s="25"/>
      <c r="E1090" s="26"/>
      <c r="F1090" s="27"/>
    </row>
    <row r="1091" spans="1:6" ht="15" customHeight="1">
      <c r="A1091" s="29" t="s">
        <v>8</v>
      </c>
      <c r="B1091" s="77" t="s">
        <v>501</v>
      </c>
      <c r="C1091" s="11">
        <v>2</v>
      </c>
      <c r="D1091" s="91" t="s">
        <v>32</v>
      </c>
      <c r="E1091" s="26"/>
      <c r="F1091" s="27"/>
    </row>
    <row r="1092" spans="1:6" ht="15" customHeight="1">
      <c r="A1092" s="29"/>
      <c r="B1092" s="25"/>
      <c r="C1092" s="11"/>
      <c r="D1092" s="91"/>
      <c r="E1092" s="26"/>
      <c r="F1092" s="27"/>
    </row>
    <row r="1093" spans="1:6" ht="15" customHeight="1">
      <c r="A1093" s="29" t="s">
        <v>10</v>
      </c>
      <c r="B1093" s="25" t="s">
        <v>502</v>
      </c>
      <c r="C1093" s="11">
        <v>2</v>
      </c>
      <c r="D1093" s="91" t="s">
        <v>32</v>
      </c>
      <c r="E1093" s="26"/>
      <c r="F1093" s="27"/>
    </row>
    <row r="1094" spans="1:6" ht="15" customHeight="1">
      <c r="A1094" s="29"/>
      <c r="B1094" s="25"/>
      <c r="E1094" s="26"/>
      <c r="F1094" s="27"/>
    </row>
    <row r="1095" spans="1:6" ht="15" customHeight="1">
      <c r="A1095" s="29"/>
      <c r="B1095" s="25" t="s">
        <v>137</v>
      </c>
      <c r="C1095" s="11"/>
      <c r="D1095" s="12"/>
      <c r="E1095" s="26"/>
      <c r="F1095" s="27"/>
    </row>
    <row r="1096" spans="1:6" ht="15" customHeight="1">
      <c r="A1096" s="29"/>
      <c r="B1096" s="25"/>
      <c r="C1096" s="11"/>
      <c r="D1096" s="12"/>
      <c r="E1096" s="26"/>
      <c r="F1096" s="27"/>
    </row>
    <row r="1097" spans="1:6" ht="15" customHeight="1">
      <c r="A1097" s="29" t="s">
        <v>14</v>
      </c>
      <c r="B1097" s="25" t="s">
        <v>238</v>
      </c>
      <c r="E1097" s="26"/>
      <c r="F1097" s="27"/>
    </row>
    <row r="1098" spans="1:6" ht="15" customHeight="1">
      <c r="A1098" s="29"/>
      <c r="B1098" s="25" t="s">
        <v>239</v>
      </c>
      <c r="C1098" s="31">
        <v>4</v>
      </c>
      <c r="D1098" s="32" t="s">
        <v>32</v>
      </c>
      <c r="E1098" s="26"/>
      <c r="F1098" s="27"/>
    </row>
    <row r="1099" spans="1:6" ht="15" customHeight="1">
      <c r="A1099" s="29"/>
      <c r="B1099" s="25"/>
      <c r="E1099" s="26"/>
      <c r="F1099" s="27"/>
    </row>
    <row r="1100" spans="1:6" ht="15" customHeight="1">
      <c r="A1100" s="29"/>
      <c r="B1100" s="25" t="s">
        <v>240</v>
      </c>
      <c r="C1100" s="11"/>
      <c r="D1100" s="12"/>
      <c r="E1100" s="26"/>
      <c r="F1100" s="27"/>
    </row>
    <row r="1101" spans="1:6" ht="15" customHeight="1">
      <c r="A1101" s="29"/>
      <c r="B1101" s="25"/>
      <c r="C1101" s="11"/>
      <c r="D1101" s="12"/>
      <c r="E1101" s="26"/>
      <c r="F1101" s="27"/>
    </row>
    <row r="1102" spans="1:6" ht="15" customHeight="1">
      <c r="A1102" s="29" t="s">
        <v>16</v>
      </c>
      <c r="B1102" s="25" t="s">
        <v>1035</v>
      </c>
      <c r="C1102" s="11"/>
      <c r="D1102" s="12"/>
      <c r="E1102" s="26"/>
      <c r="F1102" s="27"/>
    </row>
    <row r="1103" spans="1:6" ht="15" customHeight="1">
      <c r="A1103" s="29"/>
      <c r="B1103" s="25" t="s">
        <v>241</v>
      </c>
      <c r="C1103" s="11" t="s">
        <v>21</v>
      </c>
      <c r="D1103" s="12"/>
      <c r="E1103" s="26"/>
      <c r="F1103" s="27"/>
    </row>
    <row r="1104" spans="1:6" ht="15" customHeight="1">
      <c r="A1104" s="29"/>
      <c r="B1104" s="25"/>
      <c r="C1104" s="11"/>
      <c r="D1104" s="12"/>
      <c r="E1104" s="26"/>
      <c r="F1104" s="27"/>
    </row>
    <row r="1105" spans="1:6" ht="15" customHeight="1">
      <c r="A1105" s="29"/>
      <c r="B1105" s="25"/>
      <c r="C1105" s="11"/>
      <c r="D1105" s="91"/>
      <c r="E1105" s="26"/>
      <c r="F1105" s="27"/>
    </row>
    <row r="1106" spans="1:6" ht="15" customHeight="1">
      <c r="A1106" s="29"/>
      <c r="B1106" s="25"/>
      <c r="C1106" s="11"/>
      <c r="D1106" s="91"/>
      <c r="E1106" s="26"/>
      <c r="F1106" s="27"/>
    </row>
    <row r="1107" spans="1:6" ht="15" customHeight="1">
      <c r="A1107" s="29"/>
      <c r="B1107" s="25"/>
      <c r="C1107" s="11"/>
      <c r="D1107" s="91"/>
      <c r="E1107" s="26"/>
      <c r="F1107" s="27"/>
    </row>
    <row r="1108" spans="1:6" ht="15" customHeight="1">
      <c r="A1108" s="29"/>
      <c r="B1108" s="25"/>
      <c r="C1108" s="11"/>
      <c r="D1108" s="91"/>
      <c r="E1108" s="26"/>
      <c r="F1108" s="27"/>
    </row>
    <row r="1109" spans="1:6" ht="15" customHeight="1">
      <c r="A1109" s="29"/>
      <c r="B1109" s="25"/>
      <c r="C1109" s="11"/>
      <c r="D1109" s="91"/>
      <c r="E1109" s="26"/>
      <c r="F1109" s="27"/>
    </row>
    <row r="1110" spans="1:6" ht="15" customHeight="1">
      <c r="A1110" s="29"/>
      <c r="B1110" s="25"/>
      <c r="C1110" s="11"/>
      <c r="D1110" s="91"/>
      <c r="E1110" s="26"/>
      <c r="F1110" s="27"/>
    </row>
    <row r="1111" spans="1:6" ht="15" customHeight="1">
      <c r="A1111" s="29"/>
      <c r="B1111" s="25"/>
      <c r="C1111" s="11"/>
      <c r="D1111" s="91"/>
      <c r="E1111" s="26"/>
      <c r="F1111" s="27"/>
    </row>
    <row r="1112" spans="1:6" ht="15" customHeight="1">
      <c r="A1112" s="29"/>
      <c r="B1112" s="25"/>
      <c r="C1112" s="11"/>
      <c r="D1112" s="91"/>
      <c r="E1112" s="26"/>
      <c r="F1112" s="27"/>
    </row>
    <row r="1113" spans="1:6" ht="15" customHeight="1">
      <c r="A1113" s="29"/>
      <c r="B1113" s="25"/>
      <c r="C1113" s="11"/>
      <c r="D1113" s="91"/>
      <c r="E1113" s="26"/>
      <c r="F1113" s="27"/>
    </row>
    <row r="1114" spans="1:6" ht="15" customHeight="1">
      <c r="A1114" s="29"/>
      <c r="B1114" s="25"/>
      <c r="C1114" s="11"/>
      <c r="D1114" s="91"/>
      <c r="E1114" s="26"/>
      <c r="F1114" s="27"/>
    </row>
    <row r="1115" spans="1:6" ht="15" customHeight="1">
      <c r="A1115" s="29"/>
      <c r="B1115" s="25"/>
      <c r="C1115" s="11"/>
      <c r="D1115" s="91"/>
      <c r="E1115" s="26"/>
      <c r="F1115" s="27"/>
    </row>
    <row r="1116" spans="1:6" ht="15" customHeight="1">
      <c r="A1116" s="29"/>
      <c r="B1116" s="25"/>
      <c r="C1116" s="11"/>
      <c r="D1116" s="91"/>
      <c r="E1116" s="26"/>
      <c r="F1116" s="27"/>
    </row>
    <row r="1117" spans="1:6" ht="15" customHeight="1">
      <c r="A1117" s="29"/>
      <c r="B1117" s="25"/>
      <c r="C1117" s="11"/>
      <c r="D1117" s="91"/>
      <c r="E1117" s="26"/>
      <c r="F1117" s="27"/>
    </row>
    <row r="1118" spans="1:6" ht="15" customHeight="1">
      <c r="A1118" s="29"/>
      <c r="B1118" s="25"/>
      <c r="C1118" s="11"/>
      <c r="D1118" s="91"/>
      <c r="E1118" s="26"/>
      <c r="F1118" s="27"/>
    </row>
    <row r="1119" spans="1:6" ht="15" customHeight="1">
      <c r="A1119" s="29"/>
      <c r="B1119" s="25"/>
      <c r="C1119" s="11"/>
      <c r="D1119" s="91"/>
      <c r="E1119" s="26"/>
      <c r="F1119" s="27"/>
    </row>
    <row r="1120" spans="1:6" ht="15" customHeight="1">
      <c r="A1120" s="29"/>
      <c r="B1120" s="25"/>
      <c r="C1120" s="11"/>
      <c r="D1120" s="91"/>
      <c r="E1120" s="26"/>
      <c r="F1120" s="27"/>
    </row>
    <row r="1121" spans="1:6" ht="15" customHeight="1">
      <c r="A1121" s="29"/>
      <c r="B1121" s="25"/>
      <c r="C1121" s="11"/>
      <c r="D1121" s="12"/>
      <c r="E1121" s="26"/>
      <c r="F1121" s="27"/>
    </row>
    <row r="1122" spans="1:6" ht="15" customHeight="1">
      <c r="A1122" s="29"/>
      <c r="B1122" s="25"/>
      <c r="C1122" s="11"/>
      <c r="D1122" s="12"/>
      <c r="E1122" s="26"/>
      <c r="F1122" s="27"/>
    </row>
    <row r="1123" spans="1:6" ht="15" customHeight="1">
      <c r="A1123" s="29"/>
      <c r="B1123" s="25"/>
      <c r="C1123" s="11"/>
      <c r="D1123" s="12"/>
      <c r="E1123" s="26"/>
      <c r="F1123" s="27"/>
    </row>
    <row r="1124" spans="1:6" ht="15" customHeight="1">
      <c r="A1124" s="29"/>
      <c r="B1124" s="25"/>
      <c r="C1124" s="11"/>
      <c r="D1124" s="12"/>
      <c r="E1124" s="26"/>
      <c r="F1124" s="27"/>
    </row>
    <row r="1125" spans="1:6" ht="15" customHeight="1">
      <c r="A1125" s="29"/>
      <c r="B1125" s="25"/>
      <c r="C1125" s="11"/>
      <c r="D1125" s="12"/>
      <c r="E1125" s="26"/>
      <c r="F1125" s="27"/>
    </row>
    <row r="1126" spans="1:6" ht="15" customHeight="1">
      <c r="A1126" s="29"/>
      <c r="B1126" s="25"/>
      <c r="C1126" s="11"/>
      <c r="D1126" s="12"/>
      <c r="E1126" s="26"/>
      <c r="F1126" s="27"/>
    </row>
    <row r="1127" spans="1:6" ht="15" customHeight="1">
      <c r="A1127" s="29"/>
      <c r="B1127" s="25"/>
      <c r="C1127" s="11"/>
      <c r="D1127" s="12"/>
      <c r="E1127" s="26"/>
      <c r="F1127" s="27"/>
    </row>
    <row r="1128" spans="1:6" ht="15" customHeight="1">
      <c r="A1128" s="29"/>
      <c r="B1128" s="25"/>
      <c r="C1128" s="11"/>
      <c r="D1128" s="12"/>
      <c r="E1128" s="26"/>
      <c r="F1128" s="27"/>
    </row>
    <row r="1129" spans="1:6" ht="15" customHeight="1">
      <c r="A1129" s="29"/>
      <c r="B1129" s="25"/>
      <c r="C1129" s="11"/>
      <c r="D1129" s="12"/>
      <c r="E1129" s="26"/>
      <c r="F1129" s="27"/>
    </row>
    <row r="1130" spans="1:6" ht="15" customHeight="1">
      <c r="A1130" s="29"/>
      <c r="B1130" s="25"/>
      <c r="C1130" s="11"/>
      <c r="D1130" s="12"/>
      <c r="E1130" s="26"/>
      <c r="F1130" s="27"/>
    </row>
    <row r="1131" spans="1:6" ht="15" customHeight="1">
      <c r="A1131" s="29"/>
      <c r="B1131" s="25"/>
      <c r="C1131" s="11"/>
      <c r="D1131" s="12"/>
      <c r="E1131" s="26"/>
      <c r="F1131" s="27"/>
    </row>
    <row r="1132" spans="1:6" ht="15" customHeight="1">
      <c r="A1132" s="29"/>
      <c r="B1132" s="25"/>
      <c r="C1132" s="11"/>
      <c r="D1132" s="12"/>
      <c r="E1132" s="26"/>
      <c r="F1132" s="27"/>
    </row>
    <row r="1133" spans="1:6" ht="15" customHeight="1">
      <c r="A1133" s="29"/>
      <c r="B1133" s="25"/>
      <c r="C1133" s="11"/>
      <c r="D1133" s="12"/>
      <c r="E1133" s="26"/>
      <c r="F1133" s="27"/>
    </row>
    <row r="1134" spans="1:6" ht="15" customHeight="1">
      <c r="A1134" s="29"/>
      <c r="B1134" s="25"/>
      <c r="C1134" s="11"/>
      <c r="D1134" s="12"/>
      <c r="E1134" s="26"/>
      <c r="F1134" s="27"/>
    </row>
    <row r="1135" spans="1:6" ht="15" customHeight="1">
      <c r="A1135" s="29"/>
      <c r="B1135" s="25"/>
      <c r="C1135" s="11"/>
      <c r="D1135" s="12"/>
      <c r="E1135" s="26"/>
      <c r="F1135" s="27"/>
    </row>
    <row r="1136" spans="1:6" ht="15" customHeight="1">
      <c r="A1136" s="29"/>
      <c r="B1136" s="25"/>
      <c r="C1136" s="11"/>
      <c r="D1136" s="12"/>
      <c r="E1136" s="26"/>
      <c r="F1136" s="27"/>
    </row>
    <row r="1137" spans="1:6" ht="15" customHeight="1">
      <c r="A1137" s="29"/>
      <c r="B1137" s="25"/>
      <c r="C1137" s="11"/>
      <c r="D1137" s="12"/>
      <c r="E1137" s="26"/>
      <c r="F1137" s="27"/>
    </row>
    <row r="1138" spans="1:6" ht="15" customHeight="1">
      <c r="A1138" s="29"/>
      <c r="B1138" s="25"/>
      <c r="C1138" s="11"/>
      <c r="D1138" s="12"/>
      <c r="E1138" s="26"/>
      <c r="F1138" s="27"/>
    </row>
    <row r="1139" spans="1:6" ht="15" customHeight="1">
      <c r="A1139" s="29"/>
      <c r="B1139" s="25"/>
      <c r="C1139" s="11"/>
      <c r="D1139" s="12"/>
      <c r="E1139" s="26"/>
      <c r="F1139" s="27"/>
    </row>
    <row r="1140" spans="1:6" ht="15" customHeight="1">
      <c r="A1140" s="29"/>
      <c r="B1140" s="25"/>
      <c r="C1140" s="11"/>
      <c r="D1140" s="12"/>
      <c r="E1140" s="26"/>
      <c r="F1140" s="27"/>
    </row>
    <row r="1141" spans="1:6" ht="15" customHeight="1">
      <c r="A1141" s="29"/>
      <c r="B1141" s="25"/>
      <c r="C1141" s="11"/>
      <c r="D1141" s="12"/>
      <c r="E1141" s="26"/>
      <c r="F1141" s="27"/>
    </row>
    <row r="1142" spans="1:6" ht="15" customHeight="1">
      <c r="A1142" s="29"/>
      <c r="B1142" s="25"/>
      <c r="C1142" s="11"/>
      <c r="D1142" s="12"/>
      <c r="E1142" s="26"/>
      <c r="F1142" s="27"/>
    </row>
    <row r="1143" spans="1:6" ht="15" customHeight="1">
      <c r="A1143" s="29"/>
      <c r="B1143" s="25"/>
      <c r="C1143" s="11"/>
      <c r="D1143" s="12"/>
      <c r="E1143" s="26"/>
      <c r="F1143" s="27"/>
    </row>
    <row r="1144" spans="1:6" ht="15" customHeight="1">
      <c r="A1144" s="29"/>
      <c r="B1144" s="25"/>
      <c r="C1144" s="11"/>
      <c r="D1144" s="12"/>
      <c r="E1144" s="26"/>
      <c r="F1144" s="27"/>
    </row>
    <row r="1145" spans="1:6" ht="15" customHeight="1">
      <c r="A1145" s="29"/>
      <c r="B1145" s="25"/>
      <c r="C1145" s="11"/>
      <c r="D1145" s="12"/>
      <c r="E1145" s="26"/>
      <c r="F1145" s="27"/>
    </row>
    <row r="1146" spans="1:6" ht="15" customHeight="1">
      <c r="A1146" s="29"/>
      <c r="B1146" s="25"/>
      <c r="C1146" s="11"/>
      <c r="D1146" s="12"/>
      <c r="E1146" s="26"/>
      <c r="F1146" s="27"/>
    </row>
    <row r="1147" spans="1:6" ht="15" customHeight="1">
      <c r="A1147" s="29"/>
      <c r="B1147" s="25"/>
      <c r="C1147" s="11"/>
      <c r="D1147" s="12"/>
      <c r="E1147" s="26"/>
      <c r="F1147" s="27"/>
    </row>
    <row r="1148" spans="1:6" ht="15" customHeight="1">
      <c r="A1148" s="29"/>
      <c r="B1148" s="25"/>
      <c r="C1148" s="11"/>
      <c r="D1148" s="12"/>
      <c r="E1148" s="26"/>
      <c r="F1148" s="27"/>
    </row>
    <row r="1149" spans="1:6" ht="15" customHeight="1">
      <c r="A1149" s="29"/>
      <c r="B1149" s="25"/>
      <c r="E1149" s="26"/>
      <c r="F1149" s="27"/>
    </row>
    <row r="1150" spans="1:6" ht="15" customHeight="1">
      <c r="A1150" s="21"/>
      <c r="B1150" s="39"/>
      <c r="C1150" s="40"/>
      <c r="D1150" s="41"/>
      <c r="E1150" s="42"/>
      <c r="F1150" s="24"/>
    </row>
    <row r="1151" spans="1:6" ht="15" customHeight="1">
      <c r="A1151" s="15" t="s">
        <v>1</v>
      </c>
      <c r="B1151" s="43" t="s">
        <v>29</v>
      </c>
      <c r="C1151" s="17" t="s">
        <v>1</v>
      </c>
      <c r="D1151" s="18"/>
      <c r="E1151" s="44" t="s">
        <v>18</v>
      </c>
      <c r="F1151" s="38"/>
    </row>
    <row r="1152" spans="1:6" ht="15" customHeight="1">
      <c r="A1152" s="9" t="s">
        <v>1</v>
      </c>
      <c r="B1152" s="45" t="s">
        <v>1</v>
      </c>
      <c r="C1152" s="31" t="s">
        <v>1</v>
      </c>
      <c r="E1152" s="8" t="s">
        <v>1</v>
      </c>
      <c r="F1152" s="46"/>
    </row>
    <row r="1153" spans="1:6" ht="15" customHeight="1" thickBot="1">
      <c r="A1153" s="47"/>
      <c r="B1153" s="48" t="s">
        <v>401</v>
      </c>
      <c r="C1153" s="49">
        <f>C1076+0.01</f>
        <v>2.149999999999999</v>
      </c>
      <c r="D1153" s="50"/>
      <c r="E1153" s="51"/>
      <c r="F1153" s="52"/>
    </row>
    <row r="1154" spans="1:6" ht="15" customHeight="1">
      <c r="A1154" s="2"/>
      <c r="B1154" s="3"/>
      <c r="C1154" s="4"/>
      <c r="D1154" s="5"/>
      <c r="E1154" s="6"/>
      <c r="F1154" s="7"/>
    </row>
    <row r="1155" spans="1:6" ht="15" customHeight="1">
      <c r="A1155" s="9"/>
      <c r="B1155" s="10" t="s">
        <v>42</v>
      </c>
      <c r="C1155" s="11"/>
      <c r="D1155" s="12"/>
      <c r="E1155" s="62"/>
      <c r="F1155" s="63"/>
    </row>
    <row r="1156" spans="1:6" ht="15" customHeight="1">
      <c r="A1156" s="15"/>
      <c r="B1156" s="16"/>
      <c r="C1156" s="17"/>
      <c r="D1156" s="18"/>
      <c r="E1156" s="19"/>
      <c r="F1156" s="20"/>
    </row>
    <row r="1157" spans="1:6" s="110" customFormat="1" ht="15" customHeight="1">
      <c r="A1157" s="111"/>
      <c r="B1157" s="112"/>
      <c r="C1157" s="113"/>
      <c r="D1157" s="114"/>
      <c r="E1157" s="115"/>
      <c r="F1157" s="116"/>
    </row>
    <row r="1158" spans="1:6" ht="15" customHeight="1">
      <c r="A1158" s="29"/>
      <c r="B1158" s="25" t="s">
        <v>242</v>
      </c>
      <c r="C1158" s="11"/>
      <c r="D1158" s="12"/>
      <c r="E1158" s="26"/>
      <c r="F1158" s="27"/>
    </row>
    <row r="1159" spans="1:6" ht="15" customHeight="1">
      <c r="A1159" s="29"/>
      <c r="B1159" s="25"/>
      <c r="C1159" s="11"/>
      <c r="D1159" s="12"/>
      <c r="E1159" s="26"/>
      <c r="F1159" s="27"/>
    </row>
    <row r="1160" spans="1:6" ht="15" customHeight="1">
      <c r="A1160" s="29"/>
      <c r="B1160" s="25" t="s">
        <v>243</v>
      </c>
      <c r="C1160" s="11"/>
      <c r="D1160" s="12"/>
      <c r="E1160" s="26"/>
      <c r="F1160" s="27"/>
    </row>
    <row r="1161" spans="1:6" ht="15" customHeight="1">
      <c r="A1161" s="29"/>
      <c r="B1161" s="25"/>
      <c r="C1161" s="11"/>
      <c r="D1161" s="12"/>
      <c r="E1161" s="26"/>
      <c r="F1161" s="27"/>
    </row>
    <row r="1162" spans="1:6" ht="15" customHeight="1">
      <c r="A1162" s="29"/>
      <c r="B1162" s="117" t="s">
        <v>244</v>
      </c>
      <c r="C1162" s="11"/>
      <c r="D1162" s="12"/>
      <c r="E1162" s="26"/>
      <c r="F1162" s="27"/>
    </row>
    <row r="1163" spans="1:6" ht="15" customHeight="1">
      <c r="A1163" s="29"/>
      <c r="B1163" s="28" t="s">
        <v>245</v>
      </c>
      <c r="C1163" s="11"/>
      <c r="D1163" s="12"/>
      <c r="E1163" s="26"/>
      <c r="F1163" s="27"/>
    </row>
    <row r="1164" spans="1:6" ht="15" customHeight="1">
      <c r="A1164" s="29"/>
      <c r="B1164" s="25"/>
      <c r="C1164" s="11"/>
      <c r="D1164" s="12"/>
      <c r="E1164" s="26"/>
      <c r="F1164" s="27"/>
    </row>
    <row r="1165" spans="1:6" ht="15" customHeight="1">
      <c r="A1165" s="29" t="s">
        <v>2</v>
      </c>
      <c r="B1165" s="25" t="s">
        <v>246</v>
      </c>
      <c r="C1165" s="11">
        <v>65</v>
      </c>
      <c r="D1165" s="12" t="s">
        <v>15</v>
      </c>
      <c r="E1165" s="26"/>
      <c r="F1165" s="27"/>
    </row>
    <row r="1166" spans="1:6" ht="15" customHeight="1">
      <c r="A1166" s="29"/>
      <c r="B1166" s="25"/>
      <c r="C1166" s="11"/>
      <c r="D1166" s="12"/>
      <c r="E1166" s="26"/>
      <c r="F1166" s="27"/>
    </row>
    <row r="1167" spans="1:6" ht="15" customHeight="1">
      <c r="A1167" s="29" t="s">
        <v>6</v>
      </c>
      <c r="B1167" s="25" t="s">
        <v>247</v>
      </c>
      <c r="C1167" s="11">
        <v>4</v>
      </c>
      <c r="D1167" s="12" t="s">
        <v>15</v>
      </c>
      <c r="E1167" s="26"/>
      <c r="F1167" s="27"/>
    </row>
    <row r="1168" spans="1:6" ht="15" customHeight="1">
      <c r="A1168" s="29"/>
      <c r="B1168" s="25"/>
      <c r="C1168" s="11"/>
      <c r="D1168" s="12"/>
      <c r="E1168" s="26"/>
      <c r="F1168" s="27"/>
    </row>
    <row r="1169" spans="1:6" ht="15" customHeight="1">
      <c r="A1169" s="29"/>
      <c r="B1169" s="28" t="s">
        <v>244</v>
      </c>
      <c r="C1169" s="11"/>
      <c r="D1169" s="12"/>
      <c r="E1169" s="26"/>
      <c r="F1169" s="27"/>
    </row>
    <row r="1170" spans="1:6" ht="15" customHeight="1">
      <c r="A1170" s="29"/>
      <c r="B1170" s="28" t="s">
        <v>248</v>
      </c>
      <c r="C1170" s="11"/>
      <c r="D1170" s="12"/>
      <c r="E1170" s="26"/>
      <c r="F1170" s="27"/>
    </row>
    <row r="1171" spans="1:6" ht="15" customHeight="1">
      <c r="A1171" s="29"/>
      <c r="B1171" s="25" t="s">
        <v>1</v>
      </c>
      <c r="C1171" s="11"/>
      <c r="D1171" s="12"/>
      <c r="E1171" s="26"/>
      <c r="F1171" s="27"/>
    </row>
    <row r="1172" spans="1:6" ht="15" customHeight="1">
      <c r="A1172" s="29" t="s">
        <v>7</v>
      </c>
      <c r="B1172" s="25" t="s">
        <v>246</v>
      </c>
      <c r="C1172" s="11">
        <v>539</v>
      </c>
      <c r="D1172" s="12" t="s">
        <v>15</v>
      </c>
      <c r="E1172" s="26"/>
      <c r="F1172" s="27"/>
    </row>
    <row r="1173" spans="1:6" ht="15" customHeight="1">
      <c r="A1173" s="29"/>
      <c r="B1173" s="25"/>
      <c r="C1173" s="11"/>
      <c r="D1173" s="12"/>
      <c r="E1173" s="26"/>
      <c r="F1173" s="27"/>
    </row>
    <row r="1174" spans="1:6" ht="15" customHeight="1">
      <c r="A1174" s="29" t="s">
        <v>8</v>
      </c>
      <c r="B1174" s="25" t="s">
        <v>247</v>
      </c>
      <c r="C1174" s="11">
        <v>15</v>
      </c>
      <c r="D1174" s="12" t="s">
        <v>15</v>
      </c>
      <c r="E1174" s="26"/>
      <c r="F1174" s="27"/>
    </row>
    <row r="1175" spans="1:6" ht="15" customHeight="1">
      <c r="A1175" s="29"/>
      <c r="B1175" s="25"/>
      <c r="C1175" s="11"/>
      <c r="D1175" s="12"/>
      <c r="E1175" s="26"/>
      <c r="F1175" s="27"/>
    </row>
    <row r="1176" spans="1:6" ht="15" customHeight="1">
      <c r="A1176" s="29"/>
      <c r="B1176" s="28" t="s">
        <v>249</v>
      </c>
      <c r="C1176" s="11"/>
      <c r="D1176" s="12"/>
      <c r="E1176" s="26"/>
      <c r="F1176" s="27"/>
    </row>
    <row r="1177" spans="1:6" ht="15" customHeight="1">
      <c r="A1177" s="29"/>
      <c r="B1177" s="25"/>
      <c r="C1177" s="11"/>
      <c r="D1177" s="12"/>
      <c r="E1177" s="26"/>
      <c r="F1177" s="27"/>
    </row>
    <row r="1178" spans="1:6" ht="15" customHeight="1">
      <c r="A1178" s="29" t="s">
        <v>10</v>
      </c>
      <c r="B1178" s="25" t="s">
        <v>1036</v>
      </c>
      <c r="C1178" s="11"/>
      <c r="D1178" s="12"/>
      <c r="E1178" s="26"/>
      <c r="F1178" s="27"/>
    </row>
    <row r="1179" spans="1:6" ht="15" customHeight="1">
      <c r="A1179" s="29"/>
      <c r="B1179" s="25" t="s">
        <v>250</v>
      </c>
      <c r="C1179" s="11">
        <f>C1165</f>
        <v>65</v>
      </c>
      <c r="D1179" s="12" t="s">
        <v>15</v>
      </c>
      <c r="E1179" s="26"/>
      <c r="F1179" s="27"/>
    </row>
    <row r="1180" spans="1:6" ht="15" customHeight="1">
      <c r="A1180" s="29"/>
      <c r="B1180" s="25"/>
      <c r="C1180" s="11"/>
      <c r="D1180" s="12"/>
      <c r="E1180" s="26"/>
      <c r="F1180" s="27"/>
    </row>
    <row r="1181" spans="1:6" ht="15" customHeight="1">
      <c r="A1181" s="29" t="s">
        <v>14</v>
      </c>
      <c r="B1181" s="25" t="s">
        <v>247</v>
      </c>
      <c r="C1181" s="11">
        <f>C1167</f>
        <v>4</v>
      </c>
      <c r="D1181" s="12" t="s">
        <v>15</v>
      </c>
      <c r="E1181" s="26"/>
      <c r="F1181" s="27"/>
    </row>
    <row r="1182" spans="1:6" ht="15" customHeight="1">
      <c r="A1182" s="29"/>
      <c r="B1182" s="25"/>
      <c r="C1182" s="11"/>
      <c r="D1182" s="12"/>
      <c r="E1182" s="26"/>
      <c r="F1182" s="27"/>
    </row>
    <row r="1183" spans="1:6" ht="15" customHeight="1">
      <c r="A1183" s="29" t="s">
        <v>16</v>
      </c>
      <c r="B1183" s="25" t="s">
        <v>251</v>
      </c>
      <c r="C1183" s="11">
        <v>6</v>
      </c>
      <c r="D1183" s="12" t="s">
        <v>32</v>
      </c>
      <c r="E1183" s="26"/>
      <c r="F1183" s="27"/>
    </row>
    <row r="1184" spans="1:6" ht="15" customHeight="1">
      <c r="A1184" s="29"/>
      <c r="B1184" s="25"/>
      <c r="C1184" s="11"/>
      <c r="D1184" s="12"/>
      <c r="E1184" s="26"/>
      <c r="F1184" s="27"/>
    </row>
    <row r="1185" spans="1:6" ht="15" customHeight="1">
      <c r="A1185" s="29"/>
      <c r="B1185" s="28" t="s">
        <v>183</v>
      </c>
      <c r="C1185" s="11"/>
      <c r="D1185" s="12"/>
      <c r="E1185" s="26"/>
      <c r="F1185" s="27"/>
    </row>
    <row r="1186" spans="1:6" ht="15" customHeight="1">
      <c r="A1186" s="29"/>
      <c r="B1186" s="25"/>
      <c r="C1186" s="11"/>
      <c r="D1186" s="12"/>
      <c r="E1186" s="26"/>
      <c r="F1186" s="27"/>
    </row>
    <row r="1187" spans="1:6" ht="15" customHeight="1">
      <c r="A1187" s="29"/>
      <c r="B1187" s="25" t="s">
        <v>252</v>
      </c>
      <c r="C1187" s="11"/>
      <c r="D1187" s="12"/>
      <c r="E1187" s="26"/>
      <c r="F1187" s="27"/>
    </row>
    <row r="1188" spans="1:6" ht="15" customHeight="1">
      <c r="A1188" s="29"/>
      <c r="B1188" s="25" t="s">
        <v>253</v>
      </c>
      <c r="C1188" s="11"/>
      <c r="D1188" s="12"/>
      <c r="E1188" s="26"/>
      <c r="F1188" s="27"/>
    </row>
    <row r="1189" spans="1:6" ht="15" customHeight="1">
      <c r="A1189" s="29"/>
      <c r="B1189" s="28"/>
      <c r="C1189" s="11"/>
      <c r="D1189" s="12"/>
      <c r="E1189" s="26"/>
      <c r="F1189" s="27"/>
    </row>
    <row r="1190" spans="1:6" ht="15" customHeight="1">
      <c r="A1190" s="29" t="s">
        <v>24</v>
      </c>
      <c r="B1190" s="25" t="s">
        <v>254</v>
      </c>
      <c r="C1190" s="11">
        <f>C1172+C1174</f>
        <v>554</v>
      </c>
      <c r="D1190" s="12" t="s">
        <v>15</v>
      </c>
      <c r="E1190" s="26"/>
      <c r="F1190" s="27"/>
    </row>
    <row r="1191" spans="1:6" ht="15" customHeight="1">
      <c r="A1191" s="29"/>
      <c r="B1191" s="25"/>
      <c r="C1191" s="11"/>
      <c r="D1191" s="12"/>
      <c r="E1191" s="26"/>
      <c r="F1191" s="27"/>
    </row>
    <row r="1192" spans="1:6" ht="15" customHeight="1">
      <c r="A1192" s="9"/>
      <c r="B1192" s="28" t="s">
        <v>255</v>
      </c>
      <c r="C1192" s="11"/>
      <c r="D1192" s="12"/>
      <c r="E1192" s="26"/>
      <c r="F1192" s="27"/>
    </row>
    <row r="1193" spans="1:6" ht="15" customHeight="1">
      <c r="A1193" s="9"/>
      <c r="B1193" s="25"/>
      <c r="C1193" s="11"/>
      <c r="D1193" s="12"/>
      <c r="E1193" s="26"/>
      <c r="F1193" s="27"/>
    </row>
    <row r="1194" spans="1:6" ht="15" customHeight="1">
      <c r="A1194" s="9"/>
      <c r="B1194" s="68" t="s">
        <v>243</v>
      </c>
      <c r="C1194" s="11"/>
      <c r="D1194" s="12"/>
      <c r="E1194" s="26"/>
      <c r="F1194" s="27"/>
    </row>
    <row r="1195" spans="1:6" ht="15" customHeight="1">
      <c r="A1195" s="9"/>
      <c r="B1195" s="25"/>
      <c r="C1195" s="11"/>
      <c r="D1195" s="12"/>
      <c r="E1195" s="26"/>
      <c r="F1195" s="27"/>
    </row>
    <row r="1196" spans="1:6" ht="15" customHeight="1">
      <c r="A1196" s="9"/>
      <c r="B1196" s="28" t="s">
        <v>244</v>
      </c>
      <c r="E1196" s="26"/>
      <c r="F1196" s="27"/>
    </row>
    <row r="1197" spans="1:6" ht="15" customHeight="1">
      <c r="A1197" s="9"/>
      <c r="B1197" s="28" t="s">
        <v>256</v>
      </c>
      <c r="E1197" s="26"/>
      <c r="F1197" s="27"/>
    </row>
    <row r="1198" spans="1:6" ht="15" customHeight="1">
      <c r="A1198" s="9"/>
      <c r="B1198" s="28"/>
      <c r="E1198" s="26"/>
      <c r="F1198" s="27"/>
    </row>
    <row r="1199" spans="1:6" ht="15" customHeight="1">
      <c r="A1199" s="9" t="s">
        <v>31</v>
      </c>
      <c r="B1199" s="25" t="s">
        <v>246</v>
      </c>
      <c r="C1199" s="11">
        <v>291</v>
      </c>
      <c r="D1199" s="12" t="s">
        <v>15</v>
      </c>
      <c r="E1199" s="26"/>
      <c r="F1199" s="27"/>
    </row>
    <row r="1200" spans="1:6" ht="15" customHeight="1">
      <c r="A1200" s="9"/>
      <c r="B1200" s="28"/>
      <c r="E1200" s="26"/>
      <c r="F1200" s="27"/>
    </row>
    <row r="1201" spans="1:6" ht="15" customHeight="1">
      <c r="A1201" s="29" t="s">
        <v>34</v>
      </c>
      <c r="B1201" s="25" t="s">
        <v>247</v>
      </c>
      <c r="C1201" s="11">
        <v>13</v>
      </c>
      <c r="D1201" s="12" t="s">
        <v>15</v>
      </c>
      <c r="E1201" s="26"/>
      <c r="F1201" s="27"/>
    </row>
    <row r="1202" spans="1:6" ht="15" customHeight="1">
      <c r="A1202" s="29"/>
      <c r="B1202" s="25"/>
      <c r="C1202" s="11"/>
      <c r="D1202" s="12"/>
      <c r="E1202" s="26"/>
      <c r="F1202" s="27"/>
    </row>
    <row r="1203" spans="1:6" ht="15" customHeight="1">
      <c r="A1203" s="29"/>
      <c r="B1203" s="25" t="s">
        <v>503</v>
      </c>
      <c r="C1203" s="11">
        <v>43</v>
      </c>
      <c r="D1203" s="12" t="s">
        <v>15</v>
      </c>
      <c r="E1203" s="26"/>
      <c r="F1203" s="27"/>
    </row>
    <row r="1204" spans="1:6" ht="15" customHeight="1">
      <c r="A1204" s="29"/>
      <c r="B1204" s="25"/>
      <c r="C1204" s="11"/>
      <c r="D1204" s="12"/>
      <c r="E1204" s="26"/>
      <c r="F1204" s="27"/>
    </row>
    <row r="1205" spans="1:6" ht="15" customHeight="1">
      <c r="A1205" s="29"/>
      <c r="B1205" s="55" t="s">
        <v>183</v>
      </c>
      <c r="C1205" s="11"/>
      <c r="D1205" s="12"/>
      <c r="E1205" s="26"/>
      <c r="F1205" s="27"/>
    </row>
    <row r="1206" spans="1:6" ht="15" customHeight="1">
      <c r="A1206" s="29"/>
      <c r="B1206" s="68"/>
      <c r="C1206" s="11"/>
      <c r="D1206" s="12"/>
      <c r="E1206" s="26"/>
      <c r="F1206" s="27"/>
    </row>
    <row r="1207" spans="1:6" ht="15" customHeight="1">
      <c r="A1207" s="29"/>
      <c r="B1207" s="68" t="s">
        <v>257</v>
      </c>
      <c r="C1207" s="11"/>
      <c r="D1207" s="12"/>
      <c r="E1207" s="26"/>
      <c r="F1207" s="27"/>
    </row>
    <row r="1208" spans="1:6" ht="15" customHeight="1">
      <c r="A1208" s="29"/>
      <c r="B1208" s="68" t="s">
        <v>1037</v>
      </c>
      <c r="C1208" s="11"/>
      <c r="D1208" s="12"/>
      <c r="E1208" s="26"/>
      <c r="F1208" s="27"/>
    </row>
    <row r="1209" spans="1:6" ht="15" customHeight="1">
      <c r="A1209" s="29"/>
      <c r="B1209" s="55"/>
      <c r="C1209" s="11"/>
      <c r="D1209" s="12"/>
      <c r="E1209" s="26"/>
      <c r="F1209" s="27"/>
    </row>
    <row r="1210" spans="1:6" ht="15" customHeight="1">
      <c r="A1210" s="29" t="s">
        <v>35</v>
      </c>
      <c r="B1210" s="55" t="s">
        <v>254</v>
      </c>
      <c r="C1210" s="11">
        <f>C1199+C1201</f>
        <v>304</v>
      </c>
      <c r="D1210" s="12" t="s">
        <v>15</v>
      </c>
      <c r="E1210" s="26"/>
      <c r="F1210" s="27"/>
    </row>
    <row r="1211" spans="1:6" ht="15" customHeight="1">
      <c r="A1211" s="29"/>
      <c r="B1211" s="55"/>
      <c r="C1211" s="11"/>
      <c r="D1211" s="12"/>
      <c r="E1211" s="26"/>
      <c r="F1211" s="27"/>
    </row>
    <row r="1212" spans="1:6" ht="15" customHeight="1">
      <c r="A1212" s="29"/>
      <c r="B1212" s="25" t="s">
        <v>1038</v>
      </c>
      <c r="C1212" s="34"/>
      <c r="D1212" s="12"/>
      <c r="E1212" s="26"/>
      <c r="F1212" s="27"/>
    </row>
    <row r="1213" spans="1:6" ht="15" customHeight="1">
      <c r="A1213" s="29"/>
      <c r="B1213" s="25" t="s">
        <v>1039</v>
      </c>
      <c r="C1213" s="11"/>
      <c r="D1213" s="12"/>
      <c r="E1213" s="26"/>
      <c r="F1213" s="27"/>
    </row>
    <row r="1214" spans="1:6" ht="15" customHeight="1">
      <c r="A1214" s="29"/>
      <c r="B1214" s="25"/>
      <c r="C1214" s="11"/>
      <c r="D1214" s="12"/>
      <c r="E1214" s="26"/>
      <c r="F1214" s="27"/>
    </row>
    <row r="1215" spans="1:6" ht="15" customHeight="1">
      <c r="A1215" s="29" t="s">
        <v>37</v>
      </c>
      <c r="B1215" s="25" t="s">
        <v>258</v>
      </c>
      <c r="C1215" s="11">
        <f>C1203</f>
        <v>43</v>
      </c>
      <c r="D1215" s="12" t="s">
        <v>15</v>
      </c>
      <c r="E1215" s="26"/>
      <c r="F1215" s="27"/>
    </row>
    <row r="1216" spans="1:6" ht="15" customHeight="1">
      <c r="A1216" s="9"/>
      <c r="B1216" s="25"/>
      <c r="C1216" s="11"/>
      <c r="D1216" s="12"/>
      <c r="E1216" s="26"/>
      <c r="F1216" s="27"/>
    </row>
    <row r="1217" spans="1:6" ht="15" customHeight="1">
      <c r="A1217" s="29"/>
      <c r="B1217" s="80"/>
      <c r="C1217" s="11"/>
      <c r="D1217" s="12"/>
      <c r="E1217" s="26"/>
      <c r="F1217" s="27"/>
    </row>
    <row r="1218" spans="1:6" ht="15" customHeight="1">
      <c r="A1218" s="29"/>
      <c r="B1218" s="80"/>
      <c r="C1218" s="11"/>
      <c r="D1218" s="12"/>
      <c r="E1218" s="26"/>
      <c r="F1218" s="27"/>
    </row>
    <row r="1219" spans="1:6" ht="15" customHeight="1">
      <c r="A1219" s="29"/>
      <c r="B1219" s="80"/>
      <c r="C1219" s="11"/>
      <c r="D1219" s="12"/>
      <c r="E1219" s="26"/>
      <c r="F1219" s="27"/>
    </row>
    <row r="1220" spans="1:6" ht="15" customHeight="1">
      <c r="A1220" s="29"/>
      <c r="B1220" s="80"/>
      <c r="C1220" s="11"/>
      <c r="D1220" s="12"/>
      <c r="E1220" s="26"/>
      <c r="F1220" s="27"/>
    </row>
    <row r="1221" spans="1:6" ht="15" customHeight="1">
      <c r="A1221" s="29"/>
      <c r="B1221" s="80"/>
      <c r="C1221" s="11"/>
      <c r="D1221" s="12"/>
      <c r="E1221" s="26"/>
      <c r="F1221" s="27"/>
    </row>
    <row r="1222" spans="1:6" ht="15" customHeight="1">
      <c r="A1222" s="29"/>
      <c r="B1222" s="80"/>
      <c r="C1222" s="11"/>
      <c r="D1222" s="12"/>
      <c r="E1222" s="26"/>
      <c r="F1222" s="27"/>
    </row>
    <row r="1223" spans="1:6" ht="15" customHeight="1">
      <c r="A1223" s="29"/>
      <c r="B1223" s="80"/>
      <c r="C1223" s="11"/>
      <c r="D1223" s="12"/>
      <c r="E1223" s="26"/>
      <c r="F1223" s="27"/>
    </row>
    <row r="1224" spans="1:6" ht="15" customHeight="1">
      <c r="A1224" s="29"/>
      <c r="B1224" s="81"/>
      <c r="C1224" s="11"/>
      <c r="D1224" s="12"/>
      <c r="E1224" s="26"/>
      <c r="F1224" s="27"/>
    </row>
    <row r="1225" spans="1:6" ht="15" customHeight="1">
      <c r="A1225" s="29"/>
      <c r="B1225" s="81"/>
      <c r="C1225" s="11"/>
      <c r="D1225" s="12"/>
      <c r="E1225" s="26"/>
      <c r="F1225" s="27"/>
    </row>
    <row r="1226" spans="1:6" ht="15" customHeight="1">
      <c r="A1226" s="29"/>
      <c r="B1226" s="25"/>
      <c r="C1226" s="11"/>
      <c r="D1226" s="12"/>
      <c r="E1226" s="26"/>
      <c r="F1226" s="27"/>
    </row>
    <row r="1227" spans="1:6" ht="15" customHeight="1">
      <c r="A1227" s="21"/>
      <c r="B1227" s="39"/>
      <c r="C1227" s="40"/>
      <c r="D1227" s="41"/>
      <c r="E1227" s="42"/>
      <c r="F1227" s="24"/>
    </row>
    <row r="1228" spans="1:6" ht="15" customHeight="1">
      <c r="A1228" s="15" t="s">
        <v>1</v>
      </c>
      <c r="B1228" s="43" t="s">
        <v>29</v>
      </c>
      <c r="C1228" s="17" t="s">
        <v>1</v>
      </c>
      <c r="D1228" s="18"/>
      <c r="E1228" s="44" t="s">
        <v>18</v>
      </c>
      <c r="F1228" s="38"/>
    </row>
    <row r="1229" spans="1:6" ht="15" customHeight="1">
      <c r="A1229" s="9"/>
      <c r="B1229" s="107"/>
      <c r="C1229" s="11"/>
      <c r="D1229" s="12"/>
      <c r="E1229" s="108"/>
      <c r="F1229" s="14"/>
    </row>
    <row r="1230" spans="1:6" ht="15" customHeight="1" thickBot="1">
      <c r="A1230" s="275"/>
      <c r="B1230" s="102" t="s">
        <v>401</v>
      </c>
      <c r="C1230" s="11">
        <f>C1153+0.01</f>
        <v>2.1599999999999988</v>
      </c>
      <c r="D1230" s="12"/>
      <c r="F1230" s="14"/>
    </row>
    <row r="1231" spans="1:6" ht="15" customHeight="1">
      <c r="A1231" s="167"/>
      <c r="B1231" s="168"/>
      <c r="C1231" s="169"/>
      <c r="D1231" s="276"/>
      <c r="E1231" s="277"/>
      <c r="F1231" s="278"/>
    </row>
    <row r="1232" spans="1:6" ht="15" customHeight="1">
      <c r="A1232" s="73"/>
      <c r="B1232" s="10" t="s">
        <v>43</v>
      </c>
      <c r="C1232" s="11"/>
      <c r="D1232" s="12"/>
      <c r="E1232" s="62"/>
      <c r="F1232" s="279"/>
    </row>
    <row r="1233" spans="1:6" ht="15" customHeight="1">
      <c r="A1233" s="280"/>
      <c r="B1233" s="16"/>
      <c r="C1233" s="17"/>
      <c r="D1233" s="18"/>
      <c r="E1233" s="19"/>
      <c r="F1233" s="281"/>
    </row>
    <row r="1234" spans="1:6" ht="15" customHeight="1">
      <c r="A1234" s="282"/>
      <c r="B1234" s="22"/>
      <c r="C1234" s="11"/>
      <c r="D1234" s="12"/>
      <c r="E1234" s="23"/>
      <c r="F1234" s="283"/>
    </row>
    <row r="1235" spans="1:6" ht="15" customHeight="1">
      <c r="A1235" s="73"/>
      <c r="B1235" s="246" t="s">
        <v>242</v>
      </c>
      <c r="C1235" s="165"/>
      <c r="D1235" s="12"/>
      <c r="E1235" s="26"/>
      <c r="F1235" s="284"/>
    </row>
    <row r="1236" spans="1:6" ht="15" customHeight="1">
      <c r="A1236" s="73"/>
      <c r="B1236" s="246"/>
      <c r="C1236" s="165"/>
      <c r="D1236" s="12"/>
      <c r="E1236" s="26"/>
      <c r="F1236" s="284"/>
    </row>
    <row r="1237" spans="1:6" ht="15" customHeight="1">
      <c r="A1237" s="69"/>
      <c r="B1237" s="140" t="s">
        <v>516</v>
      </c>
      <c r="C1237" s="70"/>
      <c r="D1237" s="269"/>
      <c r="E1237" s="26"/>
      <c r="F1237" s="284"/>
    </row>
    <row r="1238" spans="1:6" ht="15" customHeight="1">
      <c r="A1238" s="69"/>
      <c r="B1238" s="77"/>
      <c r="C1238" s="70"/>
      <c r="D1238" s="269"/>
      <c r="E1238" s="26"/>
      <c r="F1238" s="284"/>
    </row>
    <row r="1239" spans="1:6" ht="15" customHeight="1">
      <c r="A1239" s="69" t="s">
        <v>2</v>
      </c>
      <c r="B1239" s="77" t="s">
        <v>507</v>
      </c>
      <c r="C1239" s="70"/>
      <c r="D1239" s="269"/>
      <c r="E1239" s="26"/>
      <c r="F1239" s="284"/>
    </row>
    <row r="1240" spans="1:6" ht="15" customHeight="1">
      <c r="A1240" s="69"/>
      <c r="B1240" s="77" t="s">
        <v>508</v>
      </c>
      <c r="C1240" s="70"/>
      <c r="D1240" s="269"/>
      <c r="E1240" s="26"/>
      <c r="F1240" s="284"/>
    </row>
    <row r="1241" spans="1:6" ht="15" customHeight="1">
      <c r="A1241" s="69"/>
      <c r="B1241" s="77" t="s">
        <v>509</v>
      </c>
      <c r="C1241" s="70"/>
      <c r="D1241" s="269"/>
      <c r="E1241" s="26"/>
      <c r="F1241" s="284"/>
    </row>
    <row r="1242" spans="1:6" ht="15" customHeight="1">
      <c r="A1242" s="69"/>
      <c r="B1242" s="77" t="s">
        <v>510</v>
      </c>
      <c r="C1242" s="70">
        <v>2</v>
      </c>
      <c r="D1242" s="269" t="s">
        <v>32</v>
      </c>
      <c r="E1242" s="26"/>
      <c r="F1242" s="284"/>
    </row>
    <row r="1243" spans="1:6" ht="15" customHeight="1">
      <c r="A1243" s="69"/>
      <c r="B1243" s="77"/>
      <c r="C1243" s="70"/>
      <c r="D1243" s="269"/>
      <c r="E1243" s="26"/>
      <c r="F1243" s="284"/>
    </row>
    <row r="1244" spans="1:6" ht="15" customHeight="1">
      <c r="A1244" s="69"/>
      <c r="B1244" s="242" t="s">
        <v>517</v>
      </c>
      <c r="C1244" s="70"/>
      <c r="D1244" s="269"/>
      <c r="E1244" s="26"/>
      <c r="F1244" s="284"/>
    </row>
    <row r="1245" spans="1:6" ht="15" customHeight="1">
      <c r="A1245" s="69"/>
      <c r="B1245" s="242"/>
      <c r="C1245" s="70"/>
      <c r="D1245" s="70"/>
      <c r="E1245" s="26"/>
      <c r="F1245" s="284"/>
    </row>
    <row r="1246" spans="1:6" ht="15" customHeight="1">
      <c r="A1246" s="69"/>
      <c r="B1246" s="77" t="s">
        <v>505</v>
      </c>
      <c r="C1246" s="70"/>
      <c r="D1246" s="70"/>
      <c r="E1246" s="26"/>
      <c r="F1246" s="284"/>
    </row>
    <row r="1247" spans="1:6" ht="15" customHeight="1">
      <c r="A1247" s="69"/>
      <c r="B1247" s="140" t="s">
        <v>506</v>
      </c>
      <c r="C1247" s="70"/>
      <c r="D1247" s="70"/>
      <c r="E1247" s="26"/>
      <c r="F1247" s="284"/>
    </row>
    <row r="1248" spans="1:6" ht="15" customHeight="1">
      <c r="A1248" s="69"/>
      <c r="B1248" s="268"/>
      <c r="C1248" s="70"/>
      <c r="D1248" s="269"/>
      <c r="E1248" s="26"/>
      <c r="F1248" s="284"/>
    </row>
    <row r="1249" spans="1:6" ht="15" customHeight="1">
      <c r="A1249" s="69" t="s">
        <v>6</v>
      </c>
      <c r="B1249" s="77" t="s">
        <v>504</v>
      </c>
      <c r="C1249" s="70">
        <v>255</v>
      </c>
      <c r="D1249" s="269" t="s">
        <v>15</v>
      </c>
      <c r="E1249" s="26"/>
      <c r="F1249" s="284"/>
    </row>
    <row r="1250" spans="1:6" ht="15" customHeight="1">
      <c r="A1250" s="69"/>
      <c r="B1250" s="77"/>
      <c r="C1250" s="70"/>
      <c r="D1250" s="269"/>
      <c r="E1250" s="26"/>
      <c r="F1250" s="284"/>
    </row>
    <row r="1251" spans="1:6" ht="15" customHeight="1">
      <c r="A1251" s="69"/>
      <c r="B1251" s="77" t="s">
        <v>259</v>
      </c>
      <c r="C1251" s="70"/>
      <c r="D1251" s="269"/>
      <c r="E1251" s="26"/>
      <c r="F1251" s="284"/>
    </row>
    <row r="1252" spans="1:6" ht="15" customHeight="1">
      <c r="A1252" s="69"/>
      <c r="B1252" s="77"/>
      <c r="C1252" s="70"/>
      <c r="D1252" s="269"/>
      <c r="E1252" s="26"/>
      <c r="F1252" s="284"/>
    </row>
    <row r="1253" spans="1:6" ht="15" customHeight="1">
      <c r="A1253" s="69" t="s">
        <v>7</v>
      </c>
      <c r="B1253" s="270" t="s">
        <v>1040</v>
      </c>
      <c r="C1253" s="70"/>
      <c r="D1253" s="269"/>
      <c r="E1253" s="26"/>
      <c r="F1253" s="284"/>
    </row>
    <row r="1254" spans="1:6" ht="15" customHeight="1">
      <c r="A1254" s="69"/>
      <c r="B1254" s="77" t="s">
        <v>511</v>
      </c>
      <c r="C1254" s="70"/>
      <c r="D1254" s="269"/>
      <c r="E1254" s="26"/>
      <c r="F1254" s="284"/>
    </row>
    <row r="1255" spans="1:6" ht="15" customHeight="1">
      <c r="A1255" s="69"/>
      <c r="B1255" s="77" t="s">
        <v>512</v>
      </c>
      <c r="C1255" s="70">
        <f>C1249</f>
        <v>255</v>
      </c>
      <c r="D1255" s="269" t="s">
        <v>15</v>
      </c>
      <c r="E1255" s="26"/>
      <c r="F1255" s="284"/>
    </row>
    <row r="1256" spans="1:6" ht="15" customHeight="1">
      <c r="A1256" s="69"/>
      <c r="B1256" s="77"/>
      <c r="C1256" s="70"/>
      <c r="D1256" s="269"/>
      <c r="E1256" s="26"/>
      <c r="F1256" s="284"/>
    </row>
    <row r="1257" spans="1:6" ht="15" customHeight="1">
      <c r="A1257" s="69" t="s">
        <v>8</v>
      </c>
      <c r="B1257" s="77" t="s">
        <v>521</v>
      </c>
      <c r="C1257" s="70">
        <v>175</v>
      </c>
      <c r="D1257" s="269" t="s">
        <v>25</v>
      </c>
      <c r="E1257" s="26"/>
      <c r="F1257" s="284"/>
    </row>
    <row r="1258" spans="1:6" ht="15" customHeight="1">
      <c r="A1258" s="69"/>
      <c r="B1258" s="77"/>
      <c r="C1258" s="70"/>
      <c r="D1258" s="269"/>
      <c r="E1258" s="26"/>
      <c r="F1258" s="284"/>
    </row>
    <row r="1259" spans="1:6" ht="15" customHeight="1">
      <c r="A1259" s="69"/>
      <c r="B1259" s="77" t="s">
        <v>518</v>
      </c>
      <c r="C1259" s="70"/>
      <c r="D1259" s="269"/>
      <c r="E1259" s="26"/>
      <c r="F1259" s="284"/>
    </row>
    <row r="1260" spans="1:6" ht="15" customHeight="1">
      <c r="A1260" s="69"/>
      <c r="B1260" s="77"/>
      <c r="C1260" s="70"/>
      <c r="D1260" s="269"/>
      <c r="E1260" s="26"/>
      <c r="F1260" s="284"/>
    </row>
    <row r="1261" spans="1:6" ht="15" customHeight="1">
      <c r="A1261" s="69" t="s">
        <v>10</v>
      </c>
      <c r="B1261" s="77" t="s">
        <v>513</v>
      </c>
      <c r="C1261" s="70"/>
      <c r="D1261" s="269"/>
      <c r="E1261" s="26"/>
      <c r="F1261" s="284"/>
    </row>
    <row r="1262" spans="1:6" ht="15" customHeight="1">
      <c r="A1262" s="69"/>
      <c r="B1262" s="77" t="s">
        <v>514</v>
      </c>
      <c r="C1262" s="70">
        <v>2</v>
      </c>
      <c r="D1262" s="269" t="s">
        <v>32</v>
      </c>
      <c r="E1262" s="26"/>
      <c r="F1262" s="284"/>
    </row>
    <row r="1263" spans="1:6" ht="15" customHeight="1">
      <c r="A1263" s="69"/>
      <c r="B1263" s="77"/>
      <c r="C1263" s="70"/>
      <c r="D1263" s="269"/>
      <c r="E1263" s="26"/>
      <c r="F1263" s="284"/>
    </row>
    <row r="1264" spans="1:6" ht="15" customHeight="1">
      <c r="A1264" s="69"/>
      <c r="B1264" s="77" t="s">
        <v>183</v>
      </c>
      <c r="C1264" s="70"/>
      <c r="D1264" s="70"/>
      <c r="E1264" s="26"/>
      <c r="F1264" s="284"/>
    </row>
    <row r="1265" spans="1:6" ht="15" customHeight="1">
      <c r="A1265" s="69"/>
      <c r="B1265" s="77" t="s">
        <v>1</v>
      </c>
      <c r="C1265" s="70"/>
      <c r="D1265" s="70"/>
      <c r="E1265" s="26"/>
      <c r="F1265" s="284"/>
    </row>
    <row r="1266" spans="1:6" ht="15" customHeight="1">
      <c r="A1266" s="69"/>
      <c r="B1266" s="140" t="s">
        <v>519</v>
      </c>
      <c r="C1266" s="70"/>
      <c r="D1266" s="70"/>
      <c r="E1266" s="26"/>
      <c r="F1266" s="284"/>
    </row>
    <row r="1267" spans="1:6" ht="15" customHeight="1">
      <c r="A1267" s="69"/>
      <c r="B1267" s="140" t="s">
        <v>520</v>
      </c>
      <c r="C1267" s="70"/>
      <c r="D1267" s="70"/>
      <c r="E1267" s="26"/>
      <c r="F1267" s="284"/>
    </row>
    <row r="1268" spans="1:6" ht="15" customHeight="1">
      <c r="A1268" s="69"/>
      <c r="B1268" s="77"/>
      <c r="C1268" s="70"/>
      <c r="D1268" s="70"/>
      <c r="E1268" s="26"/>
      <c r="F1268" s="284"/>
    </row>
    <row r="1269" spans="1:6" ht="15" customHeight="1">
      <c r="A1269" s="69" t="s">
        <v>14</v>
      </c>
      <c r="B1269" s="77" t="s">
        <v>515</v>
      </c>
      <c r="C1269" s="70">
        <f>C1255+18</f>
        <v>273</v>
      </c>
      <c r="D1269" s="269" t="s">
        <v>15</v>
      </c>
      <c r="E1269" s="26"/>
      <c r="F1269" s="284"/>
    </row>
    <row r="1270" spans="1:6" ht="15" customHeight="1">
      <c r="A1270" s="285"/>
      <c r="B1270" s="25"/>
      <c r="C1270" s="11"/>
      <c r="D1270" s="12"/>
      <c r="E1270" s="26"/>
      <c r="F1270" s="284"/>
    </row>
    <row r="1271" spans="1:6" ht="15" customHeight="1">
      <c r="A1271" s="285"/>
      <c r="B1271" s="246" t="s">
        <v>526</v>
      </c>
      <c r="C1271" s="165"/>
      <c r="D1271" s="12"/>
      <c r="E1271" s="26"/>
      <c r="F1271" s="284"/>
    </row>
    <row r="1272" spans="1:6" ht="15" customHeight="1">
      <c r="A1272" s="285"/>
      <c r="B1272" s="25"/>
      <c r="C1272" s="11"/>
      <c r="D1272" s="12"/>
      <c r="E1272" s="26"/>
      <c r="F1272" s="284"/>
    </row>
    <row r="1273" spans="1:6" ht="15" customHeight="1">
      <c r="A1273" s="285"/>
      <c r="B1273" s="242" t="s">
        <v>517</v>
      </c>
      <c r="C1273" s="70"/>
      <c r="D1273" s="269"/>
      <c r="E1273" s="26"/>
      <c r="F1273" s="284"/>
    </row>
    <row r="1274" spans="1:6" ht="15" customHeight="1">
      <c r="A1274" s="285"/>
      <c r="B1274" s="242"/>
      <c r="C1274" s="70"/>
      <c r="D1274" s="269"/>
      <c r="E1274" s="26"/>
      <c r="F1274" s="284"/>
    </row>
    <row r="1275" spans="1:6" ht="15" customHeight="1">
      <c r="A1275" s="285"/>
      <c r="B1275" s="77" t="s">
        <v>505</v>
      </c>
      <c r="C1275" s="70"/>
      <c r="D1275" s="269"/>
      <c r="E1275" s="26"/>
      <c r="F1275" s="284"/>
    </row>
    <row r="1276" spans="1:6" ht="15" customHeight="1">
      <c r="A1276" s="285"/>
      <c r="B1276" s="140" t="s">
        <v>506</v>
      </c>
      <c r="C1276" s="70"/>
      <c r="D1276" s="269"/>
      <c r="E1276" s="26"/>
      <c r="F1276" s="284"/>
    </row>
    <row r="1277" spans="1:6" ht="15" customHeight="1">
      <c r="A1277" s="285"/>
      <c r="B1277" s="268"/>
      <c r="C1277" s="70"/>
      <c r="D1277" s="269"/>
      <c r="E1277" s="26"/>
      <c r="F1277" s="284"/>
    </row>
    <row r="1278" spans="1:6" ht="15" customHeight="1">
      <c r="A1278" s="285" t="s">
        <v>16</v>
      </c>
      <c r="B1278" s="77" t="s">
        <v>504</v>
      </c>
      <c r="C1278" s="70">
        <v>19</v>
      </c>
      <c r="D1278" s="269" t="s">
        <v>15</v>
      </c>
      <c r="E1278" s="26"/>
      <c r="F1278" s="284"/>
    </row>
    <row r="1279" spans="1:6" ht="15" customHeight="1">
      <c r="A1279" s="285"/>
      <c r="B1279" s="77"/>
      <c r="C1279" s="70"/>
      <c r="D1279" s="269"/>
      <c r="E1279" s="26"/>
      <c r="F1279" s="284"/>
    </row>
    <row r="1280" spans="1:6" ht="15" customHeight="1">
      <c r="A1280" s="285"/>
      <c r="B1280" s="77" t="s">
        <v>249</v>
      </c>
      <c r="C1280" s="70"/>
      <c r="D1280" s="269"/>
      <c r="E1280" s="26"/>
      <c r="F1280" s="284"/>
    </row>
    <row r="1281" spans="1:6" ht="15" customHeight="1">
      <c r="A1281" s="285"/>
      <c r="B1281" s="77"/>
      <c r="C1281" s="70"/>
      <c r="D1281" s="269"/>
      <c r="E1281" s="26"/>
      <c r="F1281" s="284"/>
    </row>
    <row r="1282" spans="1:6" ht="15" customHeight="1">
      <c r="A1282" s="285" t="s">
        <v>24</v>
      </c>
      <c r="B1282" s="270" t="s">
        <v>1041</v>
      </c>
      <c r="C1282" s="70"/>
      <c r="D1282" s="269"/>
      <c r="E1282" s="26"/>
      <c r="F1282" s="284"/>
    </row>
    <row r="1283" spans="1:6" ht="15" customHeight="1">
      <c r="A1283" s="285"/>
      <c r="B1283" s="77" t="s">
        <v>522</v>
      </c>
      <c r="C1283" s="70"/>
      <c r="D1283" s="269"/>
      <c r="E1283" s="26"/>
      <c r="F1283" s="284"/>
    </row>
    <row r="1284" spans="1:6" ht="15" customHeight="1">
      <c r="A1284" s="285"/>
      <c r="B1284" s="77" t="s">
        <v>523</v>
      </c>
      <c r="C1284" s="70">
        <f>C1278</f>
        <v>19</v>
      </c>
      <c r="D1284" s="269" t="s">
        <v>15</v>
      </c>
      <c r="E1284" s="26"/>
      <c r="F1284" s="284"/>
    </row>
    <row r="1285" spans="1:6" ht="15" customHeight="1">
      <c r="A1285" s="285"/>
      <c r="B1285" s="77"/>
      <c r="C1285" s="70"/>
      <c r="D1285" s="70"/>
      <c r="E1285" s="26"/>
      <c r="F1285" s="284"/>
    </row>
    <row r="1286" spans="1:6" ht="15" customHeight="1">
      <c r="A1286" s="285" t="s">
        <v>31</v>
      </c>
      <c r="B1286" s="77" t="s">
        <v>524</v>
      </c>
      <c r="C1286" s="70">
        <v>9</v>
      </c>
      <c r="D1286" s="269" t="s">
        <v>25</v>
      </c>
      <c r="E1286" s="26"/>
      <c r="F1286" s="284"/>
    </row>
    <row r="1287" spans="1:6" ht="15" customHeight="1">
      <c r="A1287" s="285"/>
      <c r="B1287" s="77"/>
      <c r="C1287" s="70"/>
      <c r="D1287" s="70"/>
      <c r="E1287" s="26"/>
      <c r="F1287" s="284"/>
    </row>
    <row r="1288" spans="1:6" ht="15" customHeight="1">
      <c r="A1288" s="285"/>
      <c r="B1288" s="77" t="s">
        <v>525</v>
      </c>
      <c r="C1288" s="70"/>
      <c r="D1288" s="70"/>
      <c r="E1288" s="26"/>
      <c r="F1288" s="284"/>
    </row>
    <row r="1289" spans="1:6" ht="15" customHeight="1">
      <c r="A1289" s="285"/>
      <c r="B1289" s="77" t="s">
        <v>1</v>
      </c>
      <c r="C1289" s="70"/>
      <c r="D1289" s="70"/>
      <c r="E1289" s="26"/>
      <c r="F1289" s="284"/>
    </row>
    <row r="1290" spans="1:6" ht="15" customHeight="1">
      <c r="A1290" s="285"/>
      <c r="B1290" s="140" t="s">
        <v>519</v>
      </c>
      <c r="C1290" s="70"/>
      <c r="D1290" s="70"/>
      <c r="E1290" s="26"/>
      <c r="F1290" s="284"/>
    </row>
    <row r="1291" spans="1:6" ht="15" customHeight="1">
      <c r="A1291" s="285"/>
      <c r="B1291" s="140" t="s">
        <v>520</v>
      </c>
      <c r="C1291" s="70"/>
      <c r="D1291" s="70"/>
      <c r="E1291" s="26"/>
      <c r="F1291" s="284"/>
    </row>
    <row r="1292" spans="1:6" ht="15" customHeight="1">
      <c r="A1292" s="285"/>
      <c r="B1292" s="77"/>
      <c r="C1292" s="70"/>
      <c r="D1292" s="70"/>
      <c r="E1292" s="26"/>
      <c r="F1292" s="284"/>
    </row>
    <row r="1293" spans="1:6" ht="15" customHeight="1">
      <c r="A1293" s="285" t="s">
        <v>34</v>
      </c>
      <c r="B1293" s="77" t="s">
        <v>515</v>
      </c>
      <c r="C1293" s="70">
        <f>C1284+1</f>
        <v>20</v>
      </c>
      <c r="D1293" s="269" t="s">
        <v>15</v>
      </c>
      <c r="E1293" s="26"/>
      <c r="F1293" s="284"/>
    </row>
    <row r="1294" spans="1:6" ht="15" customHeight="1">
      <c r="A1294" s="285"/>
      <c r="B1294" s="25"/>
      <c r="C1294" s="11"/>
      <c r="D1294" s="12"/>
      <c r="E1294" s="26"/>
      <c r="F1294" s="284"/>
    </row>
    <row r="1295" spans="1:6" ht="15" customHeight="1">
      <c r="A1295" s="285"/>
      <c r="B1295" s="25"/>
      <c r="C1295" s="11"/>
      <c r="D1295" s="12"/>
      <c r="E1295" s="26"/>
      <c r="F1295" s="284"/>
    </row>
    <row r="1296" spans="1:6" ht="15" customHeight="1">
      <c r="A1296" s="285"/>
      <c r="B1296" s="25"/>
      <c r="C1296" s="11"/>
      <c r="D1296" s="12"/>
      <c r="E1296" s="26"/>
      <c r="F1296" s="284"/>
    </row>
    <row r="1297" spans="1:6" ht="15" customHeight="1">
      <c r="A1297" s="285"/>
      <c r="B1297" s="25"/>
      <c r="C1297" s="11"/>
      <c r="D1297" s="12"/>
      <c r="E1297" s="26"/>
      <c r="F1297" s="284"/>
    </row>
    <row r="1298" spans="1:6" ht="15" customHeight="1">
      <c r="A1298" s="285"/>
      <c r="B1298" s="25"/>
      <c r="C1298" s="11"/>
      <c r="D1298" s="12"/>
      <c r="E1298" s="26"/>
      <c r="F1298" s="284"/>
    </row>
    <row r="1299" spans="1:6" ht="15" customHeight="1">
      <c r="A1299" s="285"/>
      <c r="B1299" s="25"/>
      <c r="C1299" s="11"/>
      <c r="D1299" s="12"/>
      <c r="E1299" s="26"/>
      <c r="F1299" s="284"/>
    </row>
    <row r="1300" spans="1:6" ht="15" customHeight="1">
      <c r="A1300" s="285"/>
      <c r="B1300" s="25"/>
      <c r="C1300" s="11"/>
      <c r="D1300" s="12"/>
      <c r="E1300" s="26"/>
      <c r="F1300" s="284"/>
    </row>
    <row r="1301" spans="1:6" ht="15" customHeight="1">
      <c r="A1301" s="285"/>
      <c r="B1301" s="25"/>
      <c r="C1301" s="11"/>
      <c r="D1301" s="12"/>
      <c r="E1301" s="26"/>
      <c r="F1301" s="284"/>
    </row>
    <row r="1302" spans="1:6" ht="15" customHeight="1">
      <c r="A1302" s="285"/>
      <c r="B1302" s="25"/>
      <c r="C1302" s="11"/>
      <c r="D1302" s="12"/>
      <c r="E1302" s="26"/>
      <c r="F1302" s="284"/>
    </row>
    <row r="1303" spans="1:6" ht="15" customHeight="1">
      <c r="A1303" s="285"/>
      <c r="B1303" s="25"/>
      <c r="C1303" s="11"/>
      <c r="D1303" s="12"/>
      <c r="E1303" s="26"/>
      <c r="F1303" s="284"/>
    </row>
    <row r="1304" spans="1:6" ht="15" customHeight="1">
      <c r="A1304" s="282"/>
      <c r="B1304" s="39"/>
      <c r="C1304" s="40"/>
      <c r="D1304" s="41"/>
      <c r="E1304" s="42"/>
      <c r="F1304" s="283"/>
    </row>
    <row r="1305" spans="1:6" ht="15" customHeight="1">
      <c r="A1305" s="280" t="s">
        <v>1</v>
      </c>
      <c r="B1305" s="43" t="s">
        <v>29</v>
      </c>
      <c r="C1305" s="17" t="s">
        <v>1</v>
      </c>
      <c r="D1305" s="18"/>
      <c r="E1305" s="44" t="s">
        <v>18</v>
      </c>
      <c r="F1305" s="286"/>
    </row>
    <row r="1306" spans="1:6" ht="15" customHeight="1">
      <c r="A1306" s="73" t="s">
        <v>1</v>
      </c>
      <c r="B1306" s="45" t="s">
        <v>1</v>
      </c>
      <c r="C1306" s="11" t="s">
        <v>1</v>
      </c>
      <c r="D1306" s="12"/>
      <c r="E1306" s="8" t="s">
        <v>1</v>
      </c>
      <c r="F1306" s="287"/>
    </row>
    <row r="1307" spans="1:6" ht="15" customHeight="1" thickBot="1">
      <c r="A1307" s="288"/>
      <c r="B1307" s="289" t="s">
        <v>401</v>
      </c>
      <c r="C1307" s="401">
        <f>C1230+0.01</f>
        <v>2.1699999999999986</v>
      </c>
      <c r="D1307" s="291"/>
      <c r="E1307" s="292"/>
      <c r="F1307" s="293"/>
    </row>
    <row r="1308" spans="1:6" ht="15" customHeight="1">
      <c r="A1308" s="9"/>
      <c r="B1308" s="45"/>
      <c r="C1308" s="11"/>
      <c r="D1308" s="12"/>
      <c r="E1308" s="13"/>
      <c r="F1308" s="14"/>
    </row>
    <row r="1309" spans="1:6" ht="15" customHeight="1">
      <c r="A1309" s="9"/>
      <c r="B1309" s="10" t="s">
        <v>45</v>
      </c>
      <c r="C1309" s="11"/>
      <c r="D1309" s="12"/>
      <c r="E1309" s="62"/>
      <c r="F1309" s="63"/>
    </row>
    <row r="1310" spans="1:6" ht="15" customHeight="1">
      <c r="A1310" s="15"/>
      <c r="B1310" s="16"/>
      <c r="C1310" s="17"/>
      <c r="D1310" s="18"/>
      <c r="E1310" s="19"/>
      <c r="F1310" s="20"/>
    </row>
    <row r="1311" spans="1:6" ht="15" customHeight="1">
      <c r="A1311" s="21"/>
      <c r="B1311" s="22"/>
      <c r="C1311" s="11"/>
      <c r="D1311" s="12"/>
      <c r="E1311" s="23"/>
      <c r="F1311" s="24"/>
    </row>
    <row r="1312" spans="1:6" ht="15" customHeight="1">
      <c r="A1312" s="69"/>
      <c r="B1312" s="171" t="s">
        <v>527</v>
      </c>
      <c r="C1312" s="70"/>
      <c r="D1312" s="70"/>
      <c r="E1312" s="26"/>
      <c r="F1312" s="27"/>
    </row>
    <row r="1313" spans="1:6" ht="15" customHeight="1">
      <c r="A1313" s="69"/>
      <c r="B1313" s="77"/>
      <c r="C1313" s="70"/>
      <c r="D1313" s="70"/>
      <c r="E1313" s="26"/>
      <c r="F1313" s="27"/>
    </row>
    <row r="1314" spans="1:6" ht="15" customHeight="1">
      <c r="A1314" s="69"/>
      <c r="B1314" s="171" t="s">
        <v>528</v>
      </c>
      <c r="C1314" s="70"/>
      <c r="D1314" s="70"/>
      <c r="E1314" s="26"/>
      <c r="F1314" s="27"/>
    </row>
    <row r="1315" spans="1:6" ht="15" customHeight="1">
      <c r="A1315" s="69"/>
      <c r="B1315" s="77"/>
      <c r="C1315" s="70"/>
      <c r="D1315" s="70"/>
      <c r="E1315" s="26"/>
      <c r="F1315" s="27"/>
    </row>
    <row r="1316" spans="1:6" ht="15" customHeight="1">
      <c r="A1316" s="69" t="s">
        <v>2</v>
      </c>
      <c r="B1316" s="77" t="s">
        <v>529</v>
      </c>
      <c r="C1316" s="70"/>
      <c r="D1316" s="70"/>
      <c r="E1316" s="26"/>
      <c r="F1316" s="27"/>
    </row>
    <row r="1317" spans="1:6" ht="15" customHeight="1">
      <c r="A1317" s="69"/>
      <c r="B1317" s="77" t="s">
        <v>530</v>
      </c>
      <c r="C1317" s="70"/>
      <c r="D1317" s="70"/>
      <c r="E1317" s="26"/>
      <c r="F1317" s="27"/>
    </row>
    <row r="1318" spans="1:6" ht="15" customHeight="1">
      <c r="A1318" s="69"/>
      <c r="B1318" s="77" t="s">
        <v>531</v>
      </c>
      <c r="C1318" s="70"/>
      <c r="D1318" s="70"/>
      <c r="E1318" s="26"/>
      <c r="F1318" s="27"/>
    </row>
    <row r="1319" spans="1:6" ht="15" customHeight="1">
      <c r="A1319" s="69"/>
      <c r="B1319" s="77" t="s">
        <v>532</v>
      </c>
      <c r="C1319" s="70"/>
      <c r="D1319" s="70"/>
      <c r="E1319" s="26"/>
      <c r="F1319" s="27"/>
    </row>
    <row r="1320" spans="1:6" ht="15" customHeight="1">
      <c r="A1320" s="69"/>
      <c r="B1320" s="77" t="s">
        <v>533</v>
      </c>
      <c r="C1320" s="70"/>
      <c r="D1320" s="70"/>
      <c r="E1320" s="26"/>
      <c r="F1320" s="27"/>
    </row>
    <row r="1321" spans="1:6" ht="15" customHeight="1">
      <c r="A1321" s="69"/>
      <c r="B1321" s="77" t="s">
        <v>534</v>
      </c>
      <c r="C1321" s="70"/>
      <c r="D1321" s="70"/>
      <c r="E1321" s="26"/>
      <c r="F1321" s="27"/>
    </row>
    <row r="1322" spans="1:6" ht="15" customHeight="1">
      <c r="A1322" s="69"/>
      <c r="B1322" s="77" t="s">
        <v>535</v>
      </c>
      <c r="C1322" s="70"/>
      <c r="D1322" s="70"/>
      <c r="E1322" s="26"/>
      <c r="F1322" s="27"/>
    </row>
    <row r="1323" spans="1:6" ht="15" customHeight="1">
      <c r="A1323" s="69"/>
      <c r="B1323" s="77" t="s">
        <v>536</v>
      </c>
      <c r="C1323" s="70">
        <v>255</v>
      </c>
      <c r="D1323" s="70" t="s">
        <v>15</v>
      </c>
      <c r="E1323" s="26"/>
      <c r="F1323" s="27"/>
    </row>
    <row r="1324" spans="1:6" ht="15" customHeight="1">
      <c r="A1324" s="69"/>
      <c r="B1324" s="77"/>
      <c r="C1324" s="70"/>
      <c r="D1324" s="70"/>
      <c r="E1324" s="26"/>
      <c r="F1324" s="27"/>
    </row>
    <row r="1325" spans="1:6" ht="15" customHeight="1">
      <c r="A1325" s="69" t="s">
        <v>6</v>
      </c>
      <c r="B1325" s="77" t="s">
        <v>537</v>
      </c>
      <c r="C1325" s="70"/>
      <c r="D1325" s="70"/>
      <c r="E1325" s="26"/>
      <c r="F1325" s="27"/>
    </row>
    <row r="1326" spans="1:6" ht="15" customHeight="1">
      <c r="A1326" s="69"/>
      <c r="B1326" s="77" t="s">
        <v>538</v>
      </c>
      <c r="C1326" s="135"/>
      <c r="D1326" s="70"/>
      <c r="E1326" s="26"/>
      <c r="F1326" s="27"/>
    </row>
    <row r="1327" spans="1:6" ht="15" customHeight="1">
      <c r="A1327" s="69"/>
      <c r="B1327" s="77" t="s">
        <v>539</v>
      </c>
      <c r="C1327" s="70">
        <v>255</v>
      </c>
      <c r="D1327" s="70" t="s">
        <v>15</v>
      </c>
      <c r="E1327" s="26"/>
      <c r="F1327" s="27"/>
    </row>
    <row r="1328" spans="1:6" ht="15" customHeight="1">
      <c r="A1328" s="69"/>
      <c r="B1328" s="77"/>
      <c r="C1328" s="70"/>
      <c r="D1328" s="70"/>
      <c r="E1328" s="26"/>
      <c r="F1328" s="27"/>
    </row>
    <row r="1329" spans="1:6" ht="15" customHeight="1">
      <c r="A1329" s="69" t="s">
        <v>7</v>
      </c>
      <c r="B1329" s="77" t="s">
        <v>540</v>
      </c>
      <c r="C1329" s="70"/>
      <c r="D1329" s="70"/>
      <c r="E1329" s="120"/>
      <c r="F1329" s="27"/>
    </row>
    <row r="1330" spans="1:6" ht="15" customHeight="1">
      <c r="A1330" s="69"/>
      <c r="B1330" s="77" t="s">
        <v>541</v>
      </c>
      <c r="C1330" s="135"/>
      <c r="D1330" s="70"/>
      <c r="E1330" s="120"/>
      <c r="F1330" s="27"/>
    </row>
    <row r="1331" spans="1:6" ht="15" customHeight="1">
      <c r="A1331" s="69"/>
      <c r="B1331" s="77" t="s">
        <v>542</v>
      </c>
      <c r="C1331" s="70">
        <v>2</v>
      </c>
      <c r="D1331" s="70" t="s">
        <v>32</v>
      </c>
      <c r="E1331" s="120"/>
      <c r="F1331" s="27"/>
    </row>
    <row r="1332" spans="1:6" ht="15" customHeight="1">
      <c r="A1332" s="83"/>
      <c r="B1332" s="30"/>
      <c r="C1332" s="11"/>
      <c r="D1332" s="119"/>
      <c r="E1332" s="120"/>
      <c r="F1332" s="27"/>
    </row>
    <row r="1333" spans="1:6" ht="15" customHeight="1">
      <c r="A1333" s="69"/>
      <c r="B1333" s="171" t="s">
        <v>543</v>
      </c>
      <c r="C1333" s="70"/>
      <c r="D1333" s="70"/>
      <c r="E1333" s="120"/>
      <c r="F1333" s="27"/>
    </row>
    <row r="1334" spans="1:6" ht="15" customHeight="1">
      <c r="A1334" s="69"/>
      <c r="B1334" s="77"/>
      <c r="C1334" s="70"/>
      <c r="D1334" s="70"/>
      <c r="E1334" s="26"/>
      <c r="F1334" s="27"/>
    </row>
    <row r="1335" spans="1:6" ht="15" customHeight="1">
      <c r="A1335" s="69"/>
      <c r="B1335" s="171" t="s">
        <v>528</v>
      </c>
      <c r="C1335" s="70"/>
      <c r="D1335" s="70"/>
      <c r="E1335" s="26"/>
      <c r="F1335" s="27"/>
    </row>
    <row r="1336" spans="1:6" ht="15" customHeight="1">
      <c r="A1336" s="69"/>
      <c r="B1336" s="77"/>
      <c r="C1336" s="70"/>
      <c r="D1336" s="70"/>
      <c r="E1336" s="26"/>
      <c r="F1336" s="27"/>
    </row>
    <row r="1337" spans="1:6" ht="15" customHeight="1">
      <c r="A1337" s="69" t="s">
        <v>8</v>
      </c>
      <c r="B1337" s="77" t="s">
        <v>529</v>
      </c>
      <c r="C1337" s="70"/>
      <c r="D1337" s="70"/>
      <c r="E1337" s="26"/>
      <c r="F1337" s="27"/>
    </row>
    <row r="1338" spans="1:6" ht="15" customHeight="1">
      <c r="A1338" s="69"/>
      <c r="B1338" s="77" t="s">
        <v>530</v>
      </c>
      <c r="C1338" s="70"/>
      <c r="D1338" s="70"/>
      <c r="E1338" s="26"/>
      <c r="F1338" s="27"/>
    </row>
    <row r="1339" spans="1:6" ht="15" customHeight="1">
      <c r="A1339" s="69"/>
      <c r="B1339" s="77" t="s">
        <v>531</v>
      </c>
      <c r="C1339" s="70"/>
      <c r="D1339" s="70"/>
      <c r="E1339" s="26"/>
      <c r="F1339" s="27"/>
    </row>
    <row r="1340" spans="1:6" ht="15" customHeight="1">
      <c r="A1340" s="69"/>
      <c r="B1340" s="77" t="s">
        <v>532</v>
      </c>
      <c r="C1340" s="70"/>
      <c r="D1340" s="70"/>
      <c r="E1340" s="26"/>
      <c r="F1340" s="27"/>
    </row>
    <row r="1341" spans="1:6" ht="15" customHeight="1">
      <c r="A1341" s="69"/>
      <c r="B1341" s="77" t="s">
        <v>533</v>
      </c>
      <c r="C1341" s="70"/>
      <c r="D1341" s="70"/>
      <c r="E1341" s="26"/>
      <c r="F1341" s="27"/>
    </row>
    <row r="1342" spans="1:6" ht="15" customHeight="1">
      <c r="A1342" s="69"/>
      <c r="B1342" s="77" t="s">
        <v>534</v>
      </c>
      <c r="C1342" s="70"/>
      <c r="D1342" s="70"/>
      <c r="E1342" s="26"/>
      <c r="F1342" s="27"/>
    </row>
    <row r="1343" spans="1:6" ht="15" customHeight="1">
      <c r="A1343" s="69"/>
      <c r="B1343" s="77" t="s">
        <v>535</v>
      </c>
      <c r="C1343" s="70"/>
      <c r="D1343" s="70"/>
      <c r="E1343" s="26"/>
      <c r="F1343" s="27"/>
    </row>
    <row r="1344" spans="1:6" ht="15" customHeight="1">
      <c r="A1344" s="69"/>
      <c r="B1344" s="77" t="s">
        <v>536</v>
      </c>
      <c r="C1344" s="70">
        <v>19</v>
      </c>
      <c r="D1344" s="70" t="s">
        <v>15</v>
      </c>
      <c r="E1344" s="26"/>
      <c r="F1344" s="27"/>
    </row>
    <row r="1345" spans="1:6" ht="15" customHeight="1">
      <c r="A1345" s="69"/>
      <c r="B1345" s="77"/>
      <c r="C1345" s="70"/>
      <c r="D1345" s="70"/>
      <c r="E1345" s="26"/>
      <c r="F1345" s="27"/>
    </row>
    <row r="1346" spans="1:6" ht="15" customHeight="1">
      <c r="A1346" s="69" t="s">
        <v>10</v>
      </c>
      <c r="B1346" s="77" t="s">
        <v>537</v>
      </c>
      <c r="C1346" s="70"/>
      <c r="D1346" s="70"/>
      <c r="E1346" s="26"/>
      <c r="F1346" s="27"/>
    </row>
    <row r="1347" spans="1:6" ht="15" customHeight="1">
      <c r="A1347" s="69"/>
      <c r="B1347" s="77" t="s">
        <v>538</v>
      </c>
      <c r="C1347" s="135"/>
      <c r="D1347" s="70"/>
      <c r="E1347" s="26"/>
      <c r="F1347" s="27"/>
    </row>
    <row r="1348" spans="1:6" ht="15" customHeight="1">
      <c r="A1348" s="69"/>
      <c r="B1348" s="77" t="s">
        <v>539</v>
      </c>
      <c r="C1348" s="70">
        <v>19</v>
      </c>
      <c r="D1348" s="70" t="s">
        <v>15</v>
      </c>
      <c r="E1348" s="26"/>
      <c r="F1348" s="27"/>
    </row>
    <row r="1349" spans="1:6" ht="15" customHeight="1">
      <c r="A1349" s="69"/>
      <c r="B1349" s="77"/>
      <c r="C1349" s="70"/>
      <c r="D1349" s="70"/>
      <c r="E1349" s="26"/>
      <c r="F1349" s="27"/>
    </row>
    <row r="1350" spans="1:6" ht="15" customHeight="1">
      <c r="A1350" s="69"/>
      <c r="B1350" s="77"/>
      <c r="C1350" s="70"/>
      <c r="D1350" s="70"/>
      <c r="E1350" s="26"/>
      <c r="F1350" s="27"/>
    </row>
    <row r="1351" spans="1:6" ht="15" customHeight="1">
      <c r="A1351" s="69"/>
      <c r="B1351" s="77"/>
      <c r="C1351" s="135"/>
      <c r="D1351" s="70"/>
      <c r="E1351" s="26"/>
      <c r="F1351" s="27"/>
    </row>
    <row r="1352" spans="1:6" ht="15" customHeight="1">
      <c r="A1352" s="69"/>
      <c r="B1352" s="77"/>
      <c r="C1352" s="70"/>
      <c r="D1352" s="70"/>
      <c r="E1352" s="26"/>
      <c r="F1352" s="27"/>
    </row>
    <row r="1353" spans="1:6" ht="15" customHeight="1">
      <c r="A1353" s="29"/>
      <c r="B1353" s="55"/>
      <c r="C1353" s="11"/>
      <c r="D1353" s="12"/>
      <c r="E1353" s="26"/>
      <c r="F1353" s="27"/>
    </row>
    <row r="1354" spans="1:6" ht="15" customHeight="1">
      <c r="A1354" s="29"/>
      <c r="B1354" s="55"/>
      <c r="C1354" s="11"/>
      <c r="D1354" s="12"/>
      <c r="E1354" s="26"/>
      <c r="F1354" s="27"/>
    </row>
    <row r="1355" spans="1:6" ht="15" customHeight="1">
      <c r="A1355" s="29"/>
      <c r="B1355" s="68"/>
      <c r="C1355" s="11"/>
      <c r="D1355" s="12"/>
      <c r="E1355" s="26"/>
      <c r="F1355" s="27"/>
    </row>
    <row r="1356" spans="1:6" ht="15" customHeight="1">
      <c r="A1356" s="29"/>
      <c r="B1356" s="55"/>
      <c r="C1356" s="11"/>
      <c r="D1356" s="12"/>
      <c r="E1356" s="26"/>
      <c r="F1356" s="27"/>
    </row>
    <row r="1357" spans="1:6" ht="15" customHeight="1">
      <c r="A1357" s="29"/>
      <c r="B1357" s="55"/>
      <c r="C1357" s="11"/>
      <c r="D1357" s="12"/>
      <c r="E1357" s="26"/>
      <c r="F1357" s="27"/>
    </row>
    <row r="1358" spans="1:6" ht="15" customHeight="1">
      <c r="A1358" s="29"/>
      <c r="B1358" s="55"/>
      <c r="C1358" s="11"/>
      <c r="D1358" s="12"/>
      <c r="E1358" s="26"/>
      <c r="F1358" s="27"/>
    </row>
    <row r="1359" spans="1:6" ht="15" customHeight="1">
      <c r="A1359" s="29"/>
      <c r="B1359" s="55"/>
      <c r="C1359" s="11"/>
      <c r="D1359" s="12"/>
      <c r="E1359" s="26"/>
      <c r="F1359" s="27"/>
    </row>
    <row r="1360" spans="1:6" ht="15" customHeight="1">
      <c r="A1360" s="29"/>
      <c r="B1360" s="55"/>
      <c r="C1360" s="11"/>
      <c r="D1360" s="12"/>
      <c r="E1360" s="26"/>
      <c r="F1360" s="27"/>
    </row>
    <row r="1361" spans="1:6" ht="15" customHeight="1">
      <c r="A1361" s="29"/>
      <c r="B1361" s="55"/>
      <c r="C1361" s="11"/>
      <c r="D1361" s="12"/>
      <c r="E1361" s="26"/>
      <c r="F1361" s="27"/>
    </row>
    <row r="1362" spans="1:6" ht="15" customHeight="1">
      <c r="A1362" s="29"/>
      <c r="B1362" s="55"/>
      <c r="C1362" s="11"/>
      <c r="D1362" s="12"/>
      <c r="E1362" s="26"/>
      <c r="F1362" s="27"/>
    </row>
    <row r="1363" spans="1:6" ht="15" customHeight="1">
      <c r="A1363" s="29"/>
      <c r="B1363" s="55"/>
      <c r="C1363" s="11"/>
      <c r="D1363" s="12"/>
      <c r="E1363" s="26"/>
      <c r="F1363" s="27"/>
    </row>
    <row r="1364" spans="1:6" ht="15" customHeight="1">
      <c r="A1364" s="29"/>
      <c r="B1364" s="55"/>
      <c r="C1364" s="11"/>
      <c r="D1364" s="12"/>
      <c r="E1364" s="26"/>
      <c r="F1364" s="27"/>
    </row>
    <row r="1365" spans="1:6" ht="15" customHeight="1">
      <c r="A1365" s="29"/>
      <c r="B1365" s="55"/>
      <c r="C1365" s="11"/>
      <c r="D1365" s="12"/>
      <c r="E1365" s="26"/>
      <c r="F1365" s="27"/>
    </row>
    <row r="1366" spans="1:6" ht="15" customHeight="1">
      <c r="A1366" s="29"/>
      <c r="B1366" s="55"/>
      <c r="C1366" s="11"/>
      <c r="D1366" s="12"/>
      <c r="E1366" s="26"/>
      <c r="F1366" s="27"/>
    </row>
    <row r="1367" spans="1:6" ht="15" customHeight="1">
      <c r="A1367" s="29"/>
      <c r="B1367" s="55"/>
      <c r="C1367" s="11"/>
      <c r="D1367" s="12"/>
      <c r="E1367" s="26"/>
      <c r="F1367" s="27"/>
    </row>
    <row r="1368" spans="1:6" ht="15" customHeight="1">
      <c r="A1368" s="29"/>
      <c r="B1368" s="55"/>
      <c r="C1368" s="11"/>
      <c r="D1368" s="12"/>
      <c r="E1368" s="26"/>
      <c r="F1368" s="27"/>
    </row>
    <row r="1369" spans="1:6" ht="15" customHeight="1">
      <c r="A1369" s="29"/>
      <c r="B1369" s="55"/>
      <c r="C1369" s="11"/>
      <c r="D1369" s="12"/>
      <c r="E1369" s="26"/>
      <c r="F1369" s="27"/>
    </row>
    <row r="1370" spans="1:6" ht="15" customHeight="1">
      <c r="A1370" s="29"/>
      <c r="B1370" s="55"/>
      <c r="C1370" s="11"/>
      <c r="D1370" s="12"/>
      <c r="E1370" s="26"/>
      <c r="F1370" s="27"/>
    </row>
    <row r="1371" spans="1:6" ht="15" customHeight="1">
      <c r="A1371" s="29"/>
      <c r="B1371" s="55"/>
      <c r="C1371" s="11"/>
      <c r="D1371" s="12"/>
      <c r="E1371" s="26"/>
      <c r="F1371" s="27"/>
    </row>
    <row r="1372" spans="1:6" ht="15" customHeight="1">
      <c r="A1372" s="29"/>
      <c r="B1372" s="55"/>
      <c r="C1372" s="11"/>
      <c r="D1372" s="12"/>
      <c r="E1372" s="26"/>
      <c r="F1372" s="27"/>
    </row>
    <row r="1373" spans="1:6" ht="15" customHeight="1">
      <c r="A1373" s="29"/>
      <c r="B1373" s="55"/>
      <c r="C1373" s="11"/>
      <c r="D1373" s="12"/>
      <c r="E1373" s="26"/>
      <c r="F1373" s="27"/>
    </row>
    <row r="1374" spans="1:6" ht="15" customHeight="1">
      <c r="A1374" s="29"/>
      <c r="B1374" s="55"/>
      <c r="C1374" s="11"/>
      <c r="D1374" s="12"/>
      <c r="E1374" s="26"/>
      <c r="F1374" s="27"/>
    </row>
    <row r="1375" spans="1:6" ht="15" customHeight="1">
      <c r="A1375" s="29"/>
      <c r="B1375" s="55"/>
      <c r="C1375" s="11"/>
      <c r="D1375" s="12"/>
      <c r="E1375" s="26"/>
      <c r="F1375" s="27"/>
    </row>
    <row r="1376" spans="1:6" ht="15" customHeight="1">
      <c r="A1376" s="29"/>
      <c r="B1376" s="55"/>
      <c r="C1376" s="11"/>
      <c r="D1376" s="12"/>
      <c r="E1376" s="26"/>
      <c r="F1376" s="27"/>
    </row>
    <row r="1377" spans="1:6" ht="15" customHeight="1">
      <c r="A1377" s="29"/>
      <c r="B1377" s="55"/>
      <c r="C1377" s="11"/>
      <c r="D1377" s="12"/>
      <c r="E1377" s="26"/>
      <c r="F1377" s="27"/>
    </row>
    <row r="1378" spans="1:6" ht="15" customHeight="1">
      <c r="A1378" s="29"/>
      <c r="B1378" s="55"/>
      <c r="C1378" s="11"/>
      <c r="D1378" s="12"/>
      <c r="E1378" s="26"/>
      <c r="F1378" s="27"/>
    </row>
    <row r="1379" spans="1:6" ht="15" customHeight="1">
      <c r="A1379" s="29"/>
      <c r="B1379" s="55"/>
      <c r="C1379" s="11"/>
      <c r="D1379" s="12"/>
      <c r="E1379" s="26"/>
      <c r="F1379" s="27"/>
    </row>
    <row r="1380" spans="1:6" ht="15" customHeight="1">
      <c r="A1380" s="121"/>
      <c r="B1380" s="36"/>
      <c r="C1380" s="34"/>
      <c r="D1380" s="12"/>
      <c r="E1380" s="26"/>
      <c r="F1380" s="27"/>
    </row>
    <row r="1381" spans="1:6" ht="15" customHeight="1">
      <c r="A1381" s="21"/>
      <c r="B1381" s="39"/>
      <c r="C1381" s="166"/>
      <c r="D1381" s="41"/>
      <c r="E1381" s="42"/>
      <c r="F1381" s="24"/>
    </row>
    <row r="1382" spans="1:6" ht="15" customHeight="1">
      <c r="A1382" s="15" t="s">
        <v>1</v>
      </c>
      <c r="B1382" s="43" t="s">
        <v>29</v>
      </c>
      <c r="C1382" s="97" t="s">
        <v>1</v>
      </c>
      <c r="D1382" s="18"/>
      <c r="E1382" s="44" t="s">
        <v>18</v>
      </c>
      <c r="F1382" s="38"/>
    </row>
    <row r="1383" spans="1:6" ht="15" customHeight="1">
      <c r="A1383" s="9" t="s">
        <v>1</v>
      </c>
      <c r="B1383" s="45" t="s">
        <v>1</v>
      </c>
      <c r="C1383" s="11" t="s">
        <v>1</v>
      </c>
      <c r="D1383" s="12"/>
      <c r="E1383" s="8" t="s">
        <v>1</v>
      </c>
      <c r="F1383" s="46"/>
    </row>
    <row r="1384" spans="1:6" ht="15" customHeight="1" thickBot="1">
      <c r="A1384" s="47"/>
      <c r="B1384" s="48" t="s">
        <v>401</v>
      </c>
      <c r="C1384" s="49">
        <f>C1307+0.01</f>
        <v>2.1799999999999984</v>
      </c>
      <c r="D1384" s="50"/>
      <c r="E1384" s="51"/>
      <c r="F1384" s="52"/>
    </row>
    <row r="1385" spans="1:6" ht="15" customHeight="1">
      <c r="A1385" s="2"/>
      <c r="B1385" s="3"/>
      <c r="C1385" s="4"/>
      <c r="D1385" s="122"/>
      <c r="E1385" s="6"/>
      <c r="F1385" s="7"/>
    </row>
    <row r="1386" spans="1:6" ht="15" customHeight="1">
      <c r="A1386" s="9"/>
      <c r="B1386" s="10" t="s">
        <v>260</v>
      </c>
      <c r="C1386" s="11"/>
      <c r="D1386" s="123"/>
      <c r="E1386" s="62"/>
      <c r="F1386" s="63"/>
    </row>
    <row r="1387" spans="1:6" ht="15" customHeight="1">
      <c r="A1387" s="15"/>
      <c r="B1387" s="124"/>
      <c r="C1387" s="17"/>
      <c r="D1387" s="125"/>
      <c r="E1387" s="19"/>
      <c r="F1387" s="20"/>
    </row>
    <row r="1388" spans="1:6" ht="15" customHeight="1">
      <c r="A1388" s="21"/>
      <c r="B1388" s="22"/>
      <c r="D1388" s="126"/>
      <c r="E1388" s="23"/>
      <c r="F1388" s="24"/>
    </row>
    <row r="1389" spans="1:6" ht="15" customHeight="1">
      <c r="A1389" s="29"/>
      <c r="B1389" s="25" t="s">
        <v>261</v>
      </c>
      <c r="C1389" s="11"/>
      <c r="D1389" s="123"/>
      <c r="E1389" s="26"/>
      <c r="F1389" s="27"/>
    </row>
    <row r="1390" spans="1:6" ht="15" customHeight="1">
      <c r="A1390" s="29"/>
      <c r="B1390" s="25"/>
      <c r="C1390" s="11"/>
      <c r="D1390" s="123"/>
      <c r="E1390" s="26"/>
      <c r="F1390" s="27"/>
    </row>
    <row r="1391" spans="1:6" ht="15" customHeight="1">
      <c r="A1391" s="29" t="s">
        <v>2</v>
      </c>
      <c r="B1391" s="25" t="s">
        <v>1042</v>
      </c>
      <c r="C1391" s="11"/>
      <c r="D1391" s="123"/>
      <c r="E1391" s="26"/>
      <c r="F1391" s="27"/>
    </row>
    <row r="1392" spans="1:6" ht="15" customHeight="1">
      <c r="A1392" s="29"/>
      <c r="B1392" s="25" t="s">
        <v>1043</v>
      </c>
      <c r="C1392" s="11" t="s">
        <v>21</v>
      </c>
      <c r="D1392" s="123"/>
      <c r="E1392" s="26"/>
      <c r="F1392" s="27"/>
    </row>
    <row r="1393" spans="1:6" ht="15" customHeight="1">
      <c r="A1393" s="9"/>
      <c r="B1393" s="25"/>
      <c r="D1393" s="126"/>
      <c r="E1393" s="26"/>
      <c r="F1393" s="27"/>
    </row>
    <row r="1394" spans="1:6" ht="15" customHeight="1">
      <c r="A1394" s="29"/>
      <c r="B1394" s="25"/>
      <c r="C1394" s="11"/>
      <c r="D1394" s="123"/>
      <c r="E1394" s="26"/>
      <c r="F1394" s="27"/>
    </row>
    <row r="1395" spans="1:6" ht="15" customHeight="1">
      <c r="A1395" s="29"/>
      <c r="B1395" s="25"/>
      <c r="C1395" s="34"/>
      <c r="D1395" s="123"/>
      <c r="E1395" s="26"/>
      <c r="F1395" s="27"/>
    </row>
    <row r="1396" spans="1:6" s="45" customFormat="1" ht="15" customHeight="1">
      <c r="A1396" s="29"/>
      <c r="B1396" s="68"/>
      <c r="C1396" s="11"/>
      <c r="D1396" s="123"/>
      <c r="E1396" s="26"/>
      <c r="F1396" s="27"/>
    </row>
    <row r="1397" spans="1:6" s="45" customFormat="1" ht="15" customHeight="1">
      <c r="A1397" s="29"/>
      <c r="B1397" s="68"/>
      <c r="C1397" s="11"/>
      <c r="D1397" s="123"/>
      <c r="E1397" s="26"/>
      <c r="F1397" s="27"/>
    </row>
    <row r="1398" spans="1:6" s="45" customFormat="1" ht="15" customHeight="1">
      <c r="A1398" s="29"/>
      <c r="B1398" s="68"/>
      <c r="C1398" s="11"/>
      <c r="D1398" s="123"/>
      <c r="E1398" s="127"/>
      <c r="F1398" s="27"/>
    </row>
    <row r="1399" spans="1:6" ht="15" customHeight="1">
      <c r="A1399" s="29"/>
      <c r="B1399" s="55"/>
      <c r="C1399" s="11"/>
      <c r="D1399" s="123"/>
      <c r="E1399" s="26"/>
      <c r="F1399" s="27"/>
    </row>
    <row r="1400" spans="1:6" ht="15" customHeight="1">
      <c r="A1400" s="9"/>
      <c r="B1400" s="68"/>
      <c r="C1400" s="11"/>
      <c r="D1400" s="123"/>
      <c r="E1400" s="26"/>
      <c r="F1400" s="27"/>
    </row>
    <row r="1401" spans="1:6" s="45" customFormat="1" ht="15" customHeight="1">
      <c r="A1401" s="29"/>
      <c r="B1401" s="25"/>
      <c r="C1401" s="11"/>
      <c r="D1401" s="123"/>
      <c r="E1401" s="26"/>
      <c r="F1401" s="27"/>
    </row>
    <row r="1402" spans="1:6" s="45" customFormat="1" ht="15" customHeight="1">
      <c r="A1402" s="29"/>
      <c r="B1402" s="28"/>
      <c r="C1402" s="11"/>
      <c r="D1402" s="123"/>
      <c r="E1402" s="26"/>
      <c r="F1402" s="27"/>
    </row>
    <row r="1403" spans="1:6" ht="15" customHeight="1">
      <c r="A1403" s="9"/>
      <c r="B1403" s="25"/>
      <c r="D1403" s="126"/>
      <c r="E1403" s="26"/>
      <c r="F1403" s="27"/>
    </row>
    <row r="1404" spans="1:6" ht="15" customHeight="1">
      <c r="A1404" s="29"/>
      <c r="B1404" s="55"/>
      <c r="C1404" s="11"/>
      <c r="D1404" s="123"/>
      <c r="E1404" s="26"/>
      <c r="F1404" s="27"/>
    </row>
    <row r="1405" spans="1:6" ht="15" customHeight="1">
      <c r="A1405" s="9"/>
      <c r="B1405" s="25"/>
      <c r="D1405" s="126"/>
      <c r="E1405" s="26"/>
      <c r="F1405" s="27"/>
    </row>
    <row r="1406" spans="1:6" ht="15" customHeight="1">
      <c r="A1406" s="29"/>
      <c r="B1406" s="28"/>
      <c r="C1406" s="11"/>
      <c r="D1406" s="123"/>
      <c r="E1406" s="26"/>
      <c r="F1406" s="27"/>
    </row>
    <row r="1407" spans="1:6" ht="15" customHeight="1">
      <c r="A1407" s="29"/>
      <c r="B1407" s="25"/>
      <c r="C1407" s="11"/>
      <c r="D1407" s="123"/>
      <c r="E1407" s="26"/>
      <c r="F1407" s="27"/>
    </row>
    <row r="1408" spans="1:6" ht="15" customHeight="1">
      <c r="A1408" s="9"/>
      <c r="B1408" s="25"/>
      <c r="C1408" s="11"/>
      <c r="D1408" s="123"/>
      <c r="E1408" s="26"/>
      <c r="F1408" s="27"/>
    </row>
    <row r="1409" spans="1:6" ht="15" customHeight="1">
      <c r="A1409" s="9"/>
      <c r="B1409" s="25"/>
      <c r="C1409" s="11"/>
      <c r="D1409" s="123"/>
      <c r="E1409" s="26"/>
      <c r="F1409" s="27"/>
    </row>
    <row r="1410" spans="1:6" ht="15" customHeight="1">
      <c r="A1410" s="9"/>
      <c r="B1410" s="25"/>
      <c r="C1410" s="11"/>
      <c r="D1410" s="123"/>
      <c r="E1410" s="26"/>
      <c r="F1410" s="27"/>
    </row>
    <row r="1411" spans="1:6" ht="15" customHeight="1">
      <c r="A1411" s="9"/>
      <c r="B1411" s="25"/>
      <c r="C1411" s="11"/>
      <c r="D1411" s="123"/>
      <c r="E1411" s="26"/>
      <c r="F1411" s="27"/>
    </row>
    <row r="1412" spans="1:6" ht="15" customHeight="1">
      <c r="A1412" s="9"/>
      <c r="B1412" s="25"/>
      <c r="C1412" s="11"/>
      <c r="D1412" s="123"/>
      <c r="E1412" s="26"/>
      <c r="F1412" s="27"/>
    </row>
    <row r="1413" spans="1:6" ht="15" customHeight="1">
      <c r="A1413" s="9"/>
      <c r="B1413" s="25"/>
      <c r="C1413" s="11"/>
      <c r="D1413" s="123"/>
      <c r="E1413" s="26"/>
      <c r="F1413" s="27"/>
    </row>
    <row r="1414" spans="1:6" ht="15" customHeight="1">
      <c r="A1414" s="9"/>
      <c r="B1414" s="68"/>
      <c r="C1414" s="11"/>
      <c r="D1414" s="123"/>
      <c r="E1414" s="26"/>
      <c r="F1414" s="27"/>
    </row>
    <row r="1415" spans="1:6" ht="15" customHeight="1">
      <c r="A1415" s="9"/>
      <c r="B1415" s="25"/>
      <c r="C1415" s="11"/>
      <c r="D1415" s="123"/>
      <c r="E1415" s="26"/>
      <c r="F1415" s="27"/>
    </row>
    <row r="1416" spans="1:6" ht="15" customHeight="1">
      <c r="A1416" s="9"/>
      <c r="B1416" s="25"/>
      <c r="C1416" s="11"/>
      <c r="D1416" s="123"/>
      <c r="E1416" s="26"/>
      <c r="F1416" s="27"/>
    </row>
    <row r="1417" spans="1:6" ht="15" customHeight="1">
      <c r="A1417" s="9"/>
      <c r="B1417" s="25"/>
      <c r="C1417" s="11"/>
      <c r="D1417" s="123"/>
      <c r="E1417" s="26"/>
      <c r="F1417" s="27"/>
    </row>
    <row r="1418" spans="1:6" ht="15" customHeight="1">
      <c r="A1418" s="9"/>
      <c r="B1418" s="25"/>
      <c r="C1418" s="11"/>
      <c r="D1418" s="123"/>
      <c r="E1418" s="26"/>
      <c r="F1418" s="27"/>
    </row>
    <row r="1419" spans="1:6" ht="15" customHeight="1">
      <c r="A1419" s="29"/>
      <c r="B1419" s="55"/>
      <c r="C1419" s="11"/>
      <c r="D1419" s="123"/>
      <c r="E1419" s="26"/>
      <c r="F1419" s="27"/>
    </row>
    <row r="1420" spans="1:6" ht="15" customHeight="1">
      <c r="A1420" s="29"/>
      <c r="B1420" s="68"/>
      <c r="C1420" s="11"/>
      <c r="D1420" s="123"/>
      <c r="E1420" s="26"/>
      <c r="F1420" s="27"/>
    </row>
    <row r="1421" spans="1:6" ht="15" customHeight="1">
      <c r="A1421" s="9"/>
      <c r="B1421" s="68"/>
      <c r="C1421" s="11"/>
      <c r="D1421" s="123"/>
      <c r="E1421" s="26"/>
      <c r="F1421" s="27"/>
    </row>
    <row r="1422" spans="1:6" ht="15" customHeight="1">
      <c r="A1422" s="9"/>
      <c r="B1422" s="68"/>
      <c r="C1422" s="11"/>
      <c r="D1422" s="123"/>
      <c r="E1422" s="26"/>
      <c r="F1422" s="27"/>
    </row>
    <row r="1423" spans="1:6" ht="15" customHeight="1">
      <c r="A1423" s="29"/>
      <c r="B1423" s="55"/>
      <c r="C1423" s="11"/>
      <c r="D1423" s="123"/>
      <c r="E1423" s="26"/>
      <c r="F1423" s="27"/>
    </row>
    <row r="1424" spans="1:6" ht="15" customHeight="1">
      <c r="A1424" s="29"/>
      <c r="B1424" s="68"/>
      <c r="C1424" s="11"/>
      <c r="D1424" s="123"/>
      <c r="E1424" s="26"/>
      <c r="F1424" s="27"/>
    </row>
    <row r="1425" spans="1:6" ht="15" customHeight="1">
      <c r="A1425" s="29"/>
      <c r="B1425" s="55"/>
      <c r="C1425" s="11"/>
      <c r="D1425" s="123"/>
      <c r="E1425" s="26"/>
      <c r="F1425" s="27"/>
    </row>
    <row r="1426" spans="1:6" ht="15" customHeight="1">
      <c r="A1426" s="29"/>
      <c r="B1426" s="68"/>
      <c r="C1426" s="11"/>
      <c r="D1426" s="123"/>
      <c r="E1426" s="26"/>
      <c r="F1426" s="27"/>
    </row>
    <row r="1427" spans="1:6" ht="15" customHeight="1">
      <c r="A1427" s="29"/>
      <c r="B1427" s="55"/>
      <c r="C1427" s="11"/>
      <c r="D1427" s="123"/>
      <c r="E1427" s="26"/>
      <c r="F1427" s="27"/>
    </row>
    <row r="1428" spans="1:6" ht="15" customHeight="1">
      <c r="A1428" s="29"/>
      <c r="B1428" s="55"/>
      <c r="C1428" s="11"/>
      <c r="D1428" s="123"/>
      <c r="E1428" s="26"/>
      <c r="F1428" s="27"/>
    </row>
    <row r="1429" spans="1:6" ht="15" customHeight="1">
      <c r="A1429" s="29"/>
      <c r="B1429" s="55"/>
      <c r="C1429" s="11"/>
      <c r="D1429" s="123"/>
      <c r="E1429" s="26"/>
      <c r="F1429" s="27"/>
    </row>
    <row r="1430" spans="1:6" ht="15" customHeight="1">
      <c r="A1430" s="29"/>
      <c r="B1430" s="55"/>
      <c r="C1430" s="11"/>
      <c r="D1430" s="123"/>
      <c r="E1430" s="26"/>
      <c r="F1430" s="27"/>
    </row>
    <row r="1431" spans="1:6" ht="15" customHeight="1">
      <c r="A1431" s="29"/>
      <c r="B1431" s="55"/>
      <c r="C1431" s="11"/>
      <c r="D1431" s="123"/>
      <c r="E1431" s="26"/>
      <c r="F1431" s="27"/>
    </row>
    <row r="1432" spans="1:6" ht="15" customHeight="1">
      <c r="A1432" s="29"/>
      <c r="B1432" s="55"/>
      <c r="C1432" s="11"/>
      <c r="D1432" s="123"/>
      <c r="E1432" s="26"/>
      <c r="F1432" s="27"/>
    </row>
    <row r="1433" spans="1:6" ht="15" customHeight="1">
      <c r="A1433" s="29"/>
      <c r="B1433" s="55"/>
      <c r="C1433" s="11"/>
      <c r="D1433" s="123"/>
      <c r="E1433" s="26"/>
      <c r="F1433" s="27"/>
    </row>
    <row r="1434" spans="1:6" ht="15" customHeight="1">
      <c r="A1434" s="29"/>
      <c r="B1434" s="55"/>
      <c r="C1434" s="11"/>
      <c r="D1434" s="123"/>
      <c r="E1434" s="26"/>
      <c r="F1434" s="27"/>
    </row>
    <row r="1435" spans="1:6" ht="15" customHeight="1">
      <c r="A1435" s="29"/>
      <c r="B1435" s="55"/>
      <c r="C1435" s="11"/>
      <c r="D1435" s="123"/>
      <c r="E1435" s="26"/>
      <c r="F1435" s="27"/>
    </row>
    <row r="1436" spans="1:6" ht="15" customHeight="1">
      <c r="A1436" s="29"/>
      <c r="B1436" s="55"/>
      <c r="C1436" s="11"/>
      <c r="D1436" s="123"/>
      <c r="E1436" s="26"/>
      <c r="F1436" s="27"/>
    </row>
    <row r="1437" spans="1:6" ht="15" customHeight="1">
      <c r="A1437" s="29"/>
      <c r="B1437" s="55"/>
      <c r="C1437" s="11"/>
      <c r="D1437" s="123"/>
      <c r="E1437" s="26"/>
      <c r="F1437" s="27"/>
    </row>
    <row r="1438" spans="1:6" ht="15" customHeight="1">
      <c r="A1438" s="29"/>
      <c r="B1438" s="55"/>
      <c r="C1438" s="11"/>
      <c r="D1438" s="123"/>
      <c r="E1438" s="26"/>
      <c r="F1438" s="27"/>
    </row>
    <row r="1439" spans="1:6" ht="15" customHeight="1">
      <c r="A1439" s="29"/>
      <c r="B1439" s="55"/>
      <c r="C1439" s="11"/>
      <c r="D1439" s="123"/>
      <c r="E1439" s="26"/>
      <c r="F1439" s="27"/>
    </row>
    <row r="1440" spans="1:6" ht="15" customHeight="1">
      <c r="A1440" s="29"/>
      <c r="B1440" s="55"/>
      <c r="C1440" s="11"/>
      <c r="D1440" s="123"/>
      <c r="E1440" s="26"/>
      <c r="F1440" s="27"/>
    </row>
    <row r="1441" spans="1:6" ht="15" customHeight="1">
      <c r="A1441" s="29"/>
      <c r="B1441" s="55"/>
      <c r="C1441" s="11"/>
      <c r="D1441" s="123"/>
      <c r="E1441" s="26"/>
      <c r="F1441" s="27"/>
    </row>
    <row r="1442" spans="1:6" ht="15" customHeight="1">
      <c r="A1442" s="29"/>
      <c r="B1442" s="55"/>
      <c r="C1442" s="11"/>
      <c r="D1442" s="123"/>
      <c r="E1442" s="26"/>
      <c r="F1442" s="27"/>
    </row>
    <row r="1443" spans="1:6" ht="15" customHeight="1">
      <c r="A1443" s="29"/>
      <c r="B1443" s="55"/>
      <c r="C1443" s="11"/>
      <c r="D1443" s="123"/>
      <c r="E1443" s="26"/>
      <c r="F1443" s="27"/>
    </row>
    <row r="1444" spans="1:6" ht="15" customHeight="1">
      <c r="A1444" s="29"/>
      <c r="B1444" s="55"/>
      <c r="C1444" s="11"/>
      <c r="D1444" s="123"/>
      <c r="E1444" s="26"/>
      <c r="F1444" s="27"/>
    </row>
    <row r="1445" spans="1:6" ht="15" customHeight="1">
      <c r="A1445" s="29"/>
      <c r="B1445" s="55"/>
      <c r="C1445" s="11"/>
      <c r="D1445" s="123"/>
      <c r="E1445" s="26"/>
      <c r="F1445" s="27"/>
    </row>
    <row r="1446" spans="1:6" ht="15" customHeight="1">
      <c r="A1446" s="29"/>
      <c r="B1446" s="55"/>
      <c r="C1446" s="11"/>
      <c r="D1446" s="123"/>
      <c r="E1446" s="26"/>
      <c r="F1446" s="27"/>
    </row>
    <row r="1447" spans="1:6" ht="15" customHeight="1">
      <c r="A1447" s="29"/>
      <c r="B1447" s="55"/>
      <c r="C1447" s="11"/>
      <c r="D1447" s="123"/>
      <c r="E1447" s="26"/>
      <c r="F1447" s="27"/>
    </row>
    <row r="1448" spans="1:6" ht="15" customHeight="1">
      <c r="A1448" s="29"/>
      <c r="B1448" s="55"/>
      <c r="C1448" s="11"/>
      <c r="D1448" s="123"/>
      <c r="E1448" s="26"/>
      <c r="F1448" s="27"/>
    </row>
    <row r="1449" spans="1:6" ht="15" customHeight="1">
      <c r="A1449" s="29"/>
      <c r="B1449" s="55"/>
      <c r="C1449" s="11"/>
      <c r="D1449" s="123"/>
      <c r="E1449" s="26"/>
      <c r="F1449" s="27"/>
    </row>
    <row r="1450" spans="1:6" ht="15" customHeight="1">
      <c r="A1450" s="29"/>
      <c r="B1450" s="55"/>
      <c r="C1450" s="11"/>
      <c r="D1450" s="123"/>
      <c r="E1450" s="26"/>
      <c r="F1450" s="27"/>
    </row>
    <row r="1451" spans="1:6" ht="15" customHeight="1">
      <c r="A1451" s="29"/>
      <c r="B1451" s="68"/>
      <c r="C1451" s="11"/>
      <c r="D1451" s="123"/>
      <c r="E1451" s="26"/>
      <c r="F1451" s="27"/>
    </row>
    <row r="1452" spans="1:6" ht="15" customHeight="1">
      <c r="A1452" s="9"/>
      <c r="B1452" s="68"/>
      <c r="C1452" s="11"/>
      <c r="D1452" s="123"/>
      <c r="E1452" s="26"/>
      <c r="F1452" s="27"/>
    </row>
    <row r="1453" spans="1:6" ht="15" customHeight="1">
      <c r="A1453" s="29"/>
      <c r="B1453" s="25"/>
      <c r="C1453" s="11"/>
      <c r="D1453" s="123"/>
      <c r="E1453" s="26"/>
      <c r="F1453" s="27"/>
    </row>
    <row r="1454" spans="1:6" ht="15" customHeight="1">
      <c r="A1454" s="29"/>
      <c r="B1454" s="25"/>
      <c r="C1454" s="11"/>
      <c r="D1454" s="123"/>
      <c r="E1454" s="26"/>
      <c r="F1454" s="27"/>
    </row>
    <row r="1455" spans="1:6" ht="15" customHeight="1">
      <c r="A1455" s="29"/>
      <c r="B1455" s="25"/>
      <c r="C1455" s="11"/>
      <c r="D1455" s="123"/>
      <c r="E1455" s="26"/>
      <c r="F1455" s="27"/>
    </row>
    <row r="1456" spans="1:6" ht="15" customHeight="1">
      <c r="A1456" s="29"/>
      <c r="B1456" s="25"/>
      <c r="C1456" s="11"/>
      <c r="D1456" s="123"/>
      <c r="E1456" s="26"/>
      <c r="F1456" s="27"/>
    </row>
    <row r="1457" spans="1:6" ht="15" customHeight="1">
      <c r="A1457" s="29"/>
      <c r="B1457" s="25" t="s">
        <v>1</v>
      </c>
      <c r="C1457" s="11"/>
      <c r="D1457" s="123"/>
      <c r="E1457" s="26"/>
      <c r="F1457" s="27"/>
    </row>
    <row r="1458" spans="1:6" ht="15" customHeight="1">
      <c r="A1458" s="21"/>
      <c r="B1458" s="39"/>
      <c r="C1458" s="40"/>
      <c r="D1458" s="128"/>
      <c r="E1458" s="42"/>
      <c r="F1458" s="24"/>
    </row>
    <row r="1459" spans="1:6" ht="15" customHeight="1">
      <c r="A1459" s="15" t="s">
        <v>1</v>
      </c>
      <c r="B1459" s="43" t="s">
        <v>29</v>
      </c>
      <c r="C1459" s="17" t="s">
        <v>1</v>
      </c>
      <c r="D1459" s="125"/>
      <c r="E1459" s="44" t="s">
        <v>18</v>
      </c>
      <c r="F1459" s="38"/>
    </row>
    <row r="1460" spans="1:6" ht="15" customHeight="1">
      <c r="A1460" s="9" t="s">
        <v>1</v>
      </c>
      <c r="B1460" s="45" t="s">
        <v>1</v>
      </c>
      <c r="C1460" s="11" t="s">
        <v>1</v>
      </c>
      <c r="D1460" s="123"/>
      <c r="E1460" s="8" t="s">
        <v>1</v>
      </c>
      <c r="F1460" s="46"/>
    </row>
    <row r="1461" spans="1:6" ht="15" customHeight="1" thickBot="1">
      <c r="A1461" s="275"/>
      <c r="B1461" s="102" t="s">
        <v>401</v>
      </c>
      <c r="C1461" s="11">
        <f>C1384+0.01</f>
        <v>2.1899999999999982</v>
      </c>
      <c r="D1461" s="12"/>
      <c r="F1461" s="14"/>
    </row>
    <row r="1462" spans="1:6" ht="15" customHeight="1">
      <c r="A1462" s="167"/>
      <c r="B1462" s="168"/>
      <c r="C1462" s="169"/>
      <c r="D1462" s="402"/>
      <c r="E1462" s="277"/>
      <c r="F1462" s="278"/>
    </row>
    <row r="1463" spans="1:6" ht="15" customHeight="1">
      <c r="A1463" s="73"/>
      <c r="B1463" s="10" t="s">
        <v>46</v>
      </c>
      <c r="C1463" s="11"/>
      <c r="D1463" s="129"/>
      <c r="E1463" s="13"/>
      <c r="F1463" s="397"/>
    </row>
    <row r="1464" spans="1:6" ht="15" customHeight="1">
      <c r="A1464" s="280"/>
      <c r="B1464" s="16"/>
      <c r="C1464" s="17"/>
      <c r="D1464" s="60"/>
      <c r="E1464" s="19"/>
      <c r="F1464" s="281"/>
    </row>
    <row r="1465" spans="1:6" ht="15" customHeight="1">
      <c r="A1465" s="403"/>
      <c r="B1465" s="22"/>
      <c r="C1465" s="11"/>
      <c r="D1465" s="12"/>
      <c r="E1465" s="23"/>
      <c r="F1465" s="283"/>
    </row>
    <row r="1466" spans="1:6" ht="15" customHeight="1">
      <c r="A1466" s="285"/>
      <c r="B1466" s="68" t="s">
        <v>264</v>
      </c>
      <c r="C1466" s="11"/>
      <c r="D1466" s="12"/>
      <c r="E1466" s="26"/>
      <c r="F1466" s="284"/>
    </row>
    <row r="1467" spans="1:6" ht="15" customHeight="1">
      <c r="A1467" s="285"/>
      <c r="B1467" s="56"/>
      <c r="C1467" s="11"/>
      <c r="D1467" s="12"/>
      <c r="E1467" s="26"/>
      <c r="F1467" s="284"/>
    </row>
    <row r="1468" spans="1:6" ht="15" customHeight="1">
      <c r="A1468" s="285" t="s">
        <v>2</v>
      </c>
      <c r="B1468" s="25" t="s">
        <v>265</v>
      </c>
      <c r="C1468" s="11"/>
      <c r="D1468" s="12"/>
      <c r="E1468" s="26"/>
      <c r="F1468" s="284"/>
    </row>
    <row r="1469" spans="1:6" ht="15" customHeight="1">
      <c r="A1469" s="285"/>
      <c r="B1469" s="130" t="s">
        <v>266</v>
      </c>
      <c r="C1469" s="11"/>
      <c r="D1469" s="12"/>
      <c r="E1469" s="26"/>
      <c r="F1469" s="284"/>
    </row>
    <row r="1470" spans="1:6" ht="15" customHeight="1">
      <c r="A1470" s="285"/>
      <c r="B1470" s="25" t="s">
        <v>267</v>
      </c>
      <c r="C1470" s="11"/>
      <c r="D1470" s="12"/>
      <c r="E1470" s="26"/>
      <c r="F1470" s="284"/>
    </row>
    <row r="1471" spans="1:6" ht="15" customHeight="1">
      <c r="A1471" s="285"/>
      <c r="B1471" s="130" t="s">
        <v>268</v>
      </c>
      <c r="C1471" s="11"/>
      <c r="D1471" s="12"/>
      <c r="E1471" s="26"/>
      <c r="F1471" s="284"/>
    </row>
    <row r="1472" spans="1:6" ht="15" customHeight="1">
      <c r="A1472" s="285"/>
      <c r="B1472" s="55" t="s">
        <v>269</v>
      </c>
      <c r="C1472" s="11">
        <v>3</v>
      </c>
      <c r="D1472" s="12" t="s">
        <v>32</v>
      </c>
      <c r="E1472" s="26"/>
      <c r="F1472" s="284"/>
    </row>
    <row r="1473" spans="1:6" ht="15" customHeight="1">
      <c r="A1473" s="285"/>
      <c r="B1473" s="55"/>
      <c r="C1473" s="11"/>
      <c r="D1473" s="12"/>
      <c r="E1473" s="26"/>
      <c r="F1473" s="284"/>
    </row>
    <row r="1474" spans="1:6" ht="15" customHeight="1">
      <c r="A1474" s="285" t="s">
        <v>6</v>
      </c>
      <c r="B1474" s="55" t="s">
        <v>270</v>
      </c>
      <c r="C1474" s="11"/>
      <c r="D1474" s="12"/>
      <c r="E1474" s="26"/>
      <c r="F1474" s="284"/>
    </row>
    <row r="1475" spans="1:6" ht="15" customHeight="1">
      <c r="A1475" s="285"/>
      <c r="B1475" s="55" t="s">
        <v>271</v>
      </c>
      <c r="C1475" s="11"/>
      <c r="D1475" s="12"/>
      <c r="E1475" s="26"/>
      <c r="F1475" s="284"/>
    </row>
    <row r="1476" spans="1:6" ht="15" customHeight="1">
      <c r="A1476" s="285"/>
      <c r="B1476" s="55" t="s">
        <v>272</v>
      </c>
      <c r="C1476" s="11"/>
      <c r="D1476" s="12"/>
      <c r="E1476" s="26"/>
      <c r="F1476" s="284"/>
    </row>
    <row r="1477" spans="1:6" ht="15" customHeight="1">
      <c r="A1477" s="285"/>
      <c r="B1477" s="55" t="s">
        <v>273</v>
      </c>
      <c r="C1477" s="11"/>
      <c r="D1477" s="12"/>
      <c r="E1477" s="26"/>
      <c r="F1477" s="284"/>
    </row>
    <row r="1478" spans="1:6" ht="15" customHeight="1">
      <c r="A1478" s="285"/>
      <c r="B1478" s="55" t="s">
        <v>274</v>
      </c>
      <c r="C1478" s="11">
        <v>3</v>
      </c>
      <c r="D1478" s="12" t="s">
        <v>32</v>
      </c>
      <c r="E1478" s="26"/>
      <c r="F1478" s="284"/>
    </row>
    <row r="1479" spans="1:6" ht="15" customHeight="1">
      <c r="A1479" s="285"/>
      <c r="B1479" s="55"/>
      <c r="C1479" s="11"/>
      <c r="D1479" s="12"/>
      <c r="E1479" s="26"/>
      <c r="F1479" s="284"/>
    </row>
    <row r="1480" spans="1:6" ht="15" customHeight="1">
      <c r="A1480" s="285" t="s">
        <v>7</v>
      </c>
      <c r="B1480" s="55" t="s">
        <v>275</v>
      </c>
      <c r="C1480" s="11">
        <v>3</v>
      </c>
      <c r="D1480" s="12" t="s">
        <v>32</v>
      </c>
      <c r="E1480" s="26"/>
      <c r="F1480" s="284"/>
    </row>
    <row r="1481" spans="1:6" ht="15" customHeight="1">
      <c r="A1481" s="285"/>
      <c r="B1481" s="55"/>
      <c r="C1481" s="11"/>
      <c r="D1481" s="12"/>
      <c r="E1481" s="26"/>
      <c r="F1481" s="284"/>
    </row>
    <row r="1482" spans="1:6" ht="15" customHeight="1">
      <c r="A1482" s="73" t="s">
        <v>8</v>
      </c>
      <c r="B1482" s="272" t="s">
        <v>544</v>
      </c>
      <c r="C1482" s="11"/>
      <c r="D1482" s="12"/>
      <c r="E1482" s="26"/>
      <c r="F1482" s="284"/>
    </row>
    <row r="1483" spans="1:6" ht="15" customHeight="1">
      <c r="A1483" s="73"/>
      <c r="B1483" s="272" t="s">
        <v>545</v>
      </c>
      <c r="C1483" s="11"/>
      <c r="D1483" s="12"/>
      <c r="E1483" s="26"/>
      <c r="F1483" s="284"/>
    </row>
    <row r="1484" spans="1:6" ht="15" customHeight="1">
      <c r="A1484" s="73"/>
      <c r="B1484" s="272" t="s">
        <v>546</v>
      </c>
      <c r="C1484" s="11">
        <v>3</v>
      </c>
      <c r="D1484" s="12" t="s">
        <v>32</v>
      </c>
      <c r="E1484" s="26"/>
      <c r="F1484" s="284"/>
    </row>
    <row r="1485" spans="1:6" ht="15" customHeight="1">
      <c r="A1485" s="73"/>
      <c r="B1485" s="30"/>
      <c r="C1485" s="165"/>
      <c r="D1485" s="123"/>
      <c r="E1485" s="26"/>
      <c r="F1485" s="284"/>
    </row>
    <row r="1486" spans="1:6" ht="15" customHeight="1">
      <c r="A1486" s="73" t="s">
        <v>10</v>
      </c>
      <c r="B1486" s="298" t="s">
        <v>579</v>
      </c>
      <c r="C1486" s="165">
        <v>1</v>
      </c>
      <c r="D1486" s="11" t="s">
        <v>32</v>
      </c>
      <c r="E1486" s="26"/>
      <c r="F1486" s="284"/>
    </row>
    <row r="1487" spans="1:6" ht="15" customHeight="1">
      <c r="A1487" s="73"/>
      <c r="B1487" s="30"/>
      <c r="C1487" s="165"/>
      <c r="D1487" s="123"/>
      <c r="E1487" s="26"/>
      <c r="F1487" s="284"/>
    </row>
    <row r="1488" spans="1:6" ht="15" customHeight="1">
      <c r="A1488" s="73"/>
      <c r="B1488" s="30" t="s">
        <v>276</v>
      </c>
      <c r="C1488" s="165"/>
      <c r="D1488" s="12"/>
      <c r="E1488" s="26"/>
      <c r="F1488" s="284"/>
    </row>
    <row r="1489" spans="1:6" ht="15" customHeight="1">
      <c r="A1489" s="73"/>
      <c r="B1489" s="30"/>
      <c r="C1489" s="165"/>
      <c r="D1489" s="12"/>
      <c r="E1489" s="26"/>
      <c r="F1489" s="284"/>
    </row>
    <row r="1490" spans="1:6" ht="15" customHeight="1">
      <c r="A1490" s="73"/>
      <c r="B1490" s="30" t="s">
        <v>277</v>
      </c>
      <c r="C1490" s="165"/>
      <c r="D1490" s="12"/>
      <c r="E1490" s="26"/>
      <c r="F1490" s="284"/>
    </row>
    <row r="1491" spans="1:6" ht="15" customHeight="1">
      <c r="A1491" s="73"/>
      <c r="B1491" s="164"/>
      <c r="C1491" s="165"/>
      <c r="D1491" s="12"/>
      <c r="E1491" s="26"/>
      <c r="F1491" s="284"/>
    </row>
    <row r="1492" spans="1:6" ht="15" customHeight="1">
      <c r="A1492" s="73" t="s">
        <v>14</v>
      </c>
      <c r="B1492" s="30" t="s">
        <v>580</v>
      </c>
      <c r="C1492" s="165">
        <v>1</v>
      </c>
      <c r="D1492" s="12" t="s">
        <v>32</v>
      </c>
      <c r="E1492" s="26"/>
      <c r="F1492" s="284"/>
    </row>
    <row r="1493" spans="1:6" ht="15" customHeight="1">
      <c r="A1493" s="73"/>
      <c r="B1493" s="164"/>
      <c r="C1493" s="165"/>
      <c r="D1493" s="12"/>
      <c r="E1493" s="26"/>
      <c r="F1493" s="284"/>
    </row>
    <row r="1494" spans="1:6" ht="15" customHeight="1">
      <c r="A1494" s="285" t="s">
        <v>16</v>
      </c>
      <c r="B1494" s="33" t="s">
        <v>278</v>
      </c>
      <c r="C1494" s="165">
        <v>6</v>
      </c>
      <c r="D1494" s="12" t="s">
        <v>32</v>
      </c>
      <c r="E1494" s="26"/>
      <c r="F1494" s="284"/>
    </row>
    <row r="1495" spans="1:6" ht="15" customHeight="1">
      <c r="A1495" s="285"/>
      <c r="B1495" s="33"/>
      <c r="C1495" s="165"/>
      <c r="D1495" s="12"/>
      <c r="E1495" s="26"/>
      <c r="F1495" s="284"/>
    </row>
    <row r="1496" spans="1:6" ht="15" customHeight="1">
      <c r="A1496" s="285" t="s">
        <v>24</v>
      </c>
      <c r="B1496" s="33" t="s">
        <v>279</v>
      </c>
      <c r="C1496" s="165">
        <v>9</v>
      </c>
      <c r="D1496" s="12" t="s">
        <v>32</v>
      </c>
      <c r="E1496" s="26"/>
      <c r="F1496" s="284"/>
    </row>
    <row r="1497" spans="1:6" ht="15" customHeight="1">
      <c r="A1497" s="285"/>
      <c r="B1497" s="33"/>
      <c r="C1497" s="165"/>
      <c r="D1497" s="12"/>
      <c r="E1497" s="26"/>
      <c r="F1497" s="284"/>
    </row>
    <row r="1498" spans="1:6" ht="15" customHeight="1">
      <c r="A1498" s="285"/>
      <c r="B1498" s="25" t="s">
        <v>280</v>
      </c>
      <c r="C1498" s="11"/>
      <c r="D1498" s="12"/>
      <c r="E1498" s="26"/>
      <c r="F1498" s="284"/>
    </row>
    <row r="1499" spans="1:6" ht="15" customHeight="1">
      <c r="A1499" s="285"/>
      <c r="B1499" s="25"/>
      <c r="C1499" s="11"/>
      <c r="D1499" s="12"/>
      <c r="E1499" s="26"/>
      <c r="F1499" s="284"/>
    </row>
    <row r="1500" spans="1:6" ht="15" customHeight="1">
      <c r="A1500" s="285" t="s">
        <v>31</v>
      </c>
      <c r="B1500" s="25" t="s">
        <v>281</v>
      </c>
      <c r="C1500" s="11"/>
      <c r="D1500" s="12"/>
      <c r="E1500" s="26"/>
      <c r="F1500" s="284"/>
    </row>
    <row r="1501" spans="1:6" ht="15" customHeight="1">
      <c r="A1501" s="285"/>
      <c r="B1501" s="25" t="s">
        <v>282</v>
      </c>
      <c r="C1501" s="11"/>
      <c r="D1501" s="12"/>
      <c r="E1501" s="26"/>
      <c r="F1501" s="284"/>
    </row>
    <row r="1502" spans="1:6" ht="15" customHeight="1">
      <c r="A1502" s="285"/>
      <c r="B1502" s="25" t="s">
        <v>283</v>
      </c>
      <c r="C1502" s="11">
        <v>3</v>
      </c>
      <c r="D1502" s="12" t="s">
        <v>32</v>
      </c>
      <c r="E1502" s="26"/>
      <c r="F1502" s="284"/>
    </row>
    <row r="1503" spans="1:6" ht="15" customHeight="1">
      <c r="A1503" s="285"/>
      <c r="B1503" s="25"/>
      <c r="C1503" s="11"/>
      <c r="D1503" s="12"/>
      <c r="E1503" s="26"/>
      <c r="F1503" s="284"/>
    </row>
    <row r="1504" spans="1:6" ht="15" customHeight="1">
      <c r="A1504" s="285" t="s">
        <v>34</v>
      </c>
      <c r="B1504" s="25" t="s">
        <v>284</v>
      </c>
      <c r="C1504" s="11">
        <v>3</v>
      </c>
      <c r="D1504" s="12" t="s">
        <v>32</v>
      </c>
      <c r="E1504" s="26"/>
      <c r="F1504" s="284"/>
    </row>
    <row r="1505" spans="1:6" ht="15" customHeight="1">
      <c r="A1505" s="285"/>
      <c r="B1505" s="25"/>
      <c r="C1505" s="11"/>
      <c r="D1505" s="12"/>
      <c r="E1505" s="26"/>
      <c r="F1505" s="284"/>
    </row>
    <row r="1506" spans="1:6" ht="15" customHeight="1">
      <c r="A1506" s="285"/>
      <c r="B1506" s="28" t="s">
        <v>285</v>
      </c>
      <c r="C1506" s="11"/>
      <c r="D1506" s="12"/>
      <c r="E1506" s="26"/>
      <c r="F1506" s="284"/>
    </row>
    <row r="1507" spans="1:6" ht="15" customHeight="1">
      <c r="A1507" s="285"/>
      <c r="B1507" s="25"/>
      <c r="C1507" s="11"/>
      <c r="D1507" s="12"/>
      <c r="E1507" s="26"/>
      <c r="F1507" s="284"/>
    </row>
    <row r="1508" spans="1:6" ht="15" customHeight="1">
      <c r="A1508" s="285" t="s">
        <v>35</v>
      </c>
      <c r="B1508" s="25" t="s">
        <v>286</v>
      </c>
      <c r="C1508" s="11" t="s">
        <v>47</v>
      </c>
      <c r="D1508" s="12"/>
      <c r="E1508" s="26"/>
      <c r="F1508" s="284"/>
    </row>
    <row r="1509" spans="1:6" ht="15" customHeight="1">
      <c r="A1509" s="285"/>
      <c r="B1509" s="25"/>
      <c r="C1509" s="11"/>
      <c r="D1509" s="12"/>
      <c r="E1509" s="26"/>
      <c r="F1509" s="284"/>
    </row>
    <row r="1510" spans="1:6" ht="15" customHeight="1">
      <c r="A1510" s="285"/>
      <c r="B1510" s="273" t="s">
        <v>551</v>
      </c>
      <c r="C1510" s="11"/>
      <c r="D1510" s="12"/>
      <c r="E1510" s="26"/>
      <c r="F1510" s="284"/>
    </row>
    <row r="1511" spans="1:6" ht="15" customHeight="1">
      <c r="A1511" s="285"/>
      <c r="B1511" s="273"/>
      <c r="C1511" s="11"/>
      <c r="D1511" s="12"/>
      <c r="E1511" s="26"/>
      <c r="F1511" s="284"/>
    </row>
    <row r="1512" spans="1:6" ht="15" customHeight="1">
      <c r="A1512" s="285" t="s">
        <v>37</v>
      </c>
      <c r="B1512" s="273" t="s">
        <v>547</v>
      </c>
      <c r="C1512" s="11"/>
      <c r="D1512" s="12"/>
      <c r="E1512" s="26"/>
      <c r="F1512" s="284"/>
    </row>
    <row r="1513" spans="1:6" ht="15" customHeight="1">
      <c r="A1513" s="285"/>
      <c r="B1513" s="273" t="s">
        <v>548</v>
      </c>
      <c r="C1513" s="11"/>
      <c r="D1513" s="12"/>
      <c r="E1513" s="26"/>
      <c r="F1513" s="284"/>
    </row>
    <row r="1514" spans="1:6" ht="15" customHeight="1">
      <c r="A1514" s="285"/>
      <c r="B1514" s="273" t="s">
        <v>549</v>
      </c>
      <c r="C1514" s="11"/>
      <c r="D1514" s="12"/>
      <c r="E1514" s="26"/>
      <c r="F1514" s="284"/>
    </row>
    <row r="1515" spans="1:6" ht="15" customHeight="1">
      <c r="A1515" s="285"/>
      <c r="B1515" s="273" t="s">
        <v>550</v>
      </c>
      <c r="C1515" s="11">
        <v>3</v>
      </c>
      <c r="D1515" s="12" t="s">
        <v>32</v>
      </c>
      <c r="E1515" s="26"/>
      <c r="F1515" s="284"/>
    </row>
    <row r="1516" spans="1:6" ht="15" customHeight="1">
      <c r="A1516" s="285"/>
      <c r="B1516" s="25"/>
      <c r="C1516" s="11"/>
      <c r="D1516" s="12"/>
      <c r="E1516" s="26"/>
      <c r="F1516" s="284"/>
    </row>
    <row r="1517" spans="1:6" ht="15" customHeight="1">
      <c r="A1517" s="285"/>
      <c r="B1517" s="25"/>
      <c r="C1517" s="11"/>
      <c r="D1517" s="12"/>
      <c r="E1517" s="26"/>
      <c r="F1517" s="284"/>
    </row>
    <row r="1518" spans="1:6" ht="15" customHeight="1">
      <c r="A1518" s="285"/>
      <c r="B1518" s="25"/>
      <c r="C1518" s="11"/>
      <c r="D1518" s="12"/>
      <c r="E1518" s="26"/>
      <c r="F1518" s="284"/>
    </row>
    <row r="1519" spans="1:6" ht="15" customHeight="1">
      <c r="A1519" s="285"/>
      <c r="B1519" s="25"/>
      <c r="C1519" s="11"/>
      <c r="D1519" s="12"/>
      <c r="E1519" s="26"/>
      <c r="F1519" s="284"/>
    </row>
    <row r="1520" spans="1:6" ht="15" customHeight="1">
      <c r="A1520" s="285"/>
      <c r="B1520" s="25"/>
      <c r="C1520" s="11"/>
      <c r="D1520" s="12"/>
      <c r="E1520" s="26"/>
      <c r="F1520" s="284"/>
    </row>
    <row r="1521" spans="1:6" ht="15" customHeight="1">
      <c r="A1521" s="285"/>
      <c r="B1521" s="25"/>
      <c r="C1521" s="11"/>
      <c r="D1521" s="12"/>
      <c r="E1521" s="26"/>
      <c r="F1521" s="284"/>
    </row>
    <row r="1522" spans="1:6" ht="15" customHeight="1">
      <c r="A1522" s="285"/>
      <c r="B1522" s="25"/>
      <c r="C1522" s="11"/>
      <c r="D1522" s="12"/>
      <c r="E1522" s="26"/>
      <c r="F1522" s="284"/>
    </row>
    <row r="1523" spans="1:6" ht="15" customHeight="1">
      <c r="A1523" s="285"/>
      <c r="B1523" s="25"/>
      <c r="C1523" s="11"/>
      <c r="D1523" s="12"/>
      <c r="E1523" s="26"/>
      <c r="F1523" s="284"/>
    </row>
    <row r="1524" spans="1:6" ht="15" customHeight="1">
      <c r="A1524" s="285"/>
      <c r="B1524" s="25"/>
      <c r="C1524" s="11"/>
      <c r="D1524" s="12"/>
      <c r="E1524" s="26"/>
      <c r="F1524" s="284"/>
    </row>
    <row r="1525" spans="1:6" ht="15" customHeight="1">
      <c r="A1525" s="285"/>
      <c r="B1525" s="25"/>
      <c r="C1525" s="11"/>
      <c r="D1525" s="12"/>
      <c r="E1525" s="26"/>
      <c r="F1525" s="284"/>
    </row>
    <row r="1526" spans="1:6" ht="15" customHeight="1">
      <c r="A1526" s="285"/>
      <c r="B1526" s="25"/>
      <c r="C1526" s="11"/>
      <c r="D1526" s="12"/>
      <c r="E1526" s="26"/>
      <c r="F1526" s="284"/>
    </row>
    <row r="1527" spans="1:6" ht="15" customHeight="1">
      <c r="A1527" s="285"/>
      <c r="B1527" s="25"/>
      <c r="C1527" s="11"/>
      <c r="D1527" s="12"/>
      <c r="E1527" s="26"/>
      <c r="F1527" s="284"/>
    </row>
    <row r="1528" spans="1:6" ht="15" customHeight="1">
      <c r="A1528" s="285"/>
      <c r="B1528" s="25"/>
      <c r="C1528" s="11"/>
      <c r="D1528" s="12"/>
      <c r="E1528" s="26"/>
      <c r="F1528" s="284"/>
    </row>
    <row r="1529" spans="1:6" ht="15" customHeight="1">
      <c r="A1529" s="285"/>
      <c r="B1529" s="25"/>
      <c r="C1529" s="11"/>
      <c r="D1529" s="12"/>
      <c r="E1529" s="26"/>
      <c r="F1529" s="284"/>
    </row>
    <row r="1530" spans="1:6" ht="15" customHeight="1">
      <c r="A1530" s="285"/>
      <c r="B1530" s="25"/>
      <c r="C1530" s="11"/>
      <c r="D1530" s="12"/>
      <c r="E1530" s="26"/>
      <c r="F1530" s="284"/>
    </row>
    <row r="1531" spans="1:6" ht="15" customHeight="1">
      <c r="A1531" s="285"/>
      <c r="B1531" s="25"/>
      <c r="C1531" s="11"/>
      <c r="D1531" s="12"/>
      <c r="E1531" s="26"/>
      <c r="F1531" s="284"/>
    </row>
    <row r="1532" spans="1:6" ht="15" customHeight="1">
      <c r="A1532" s="285"/>
      <c r="B1532" s="25"/>
      <c r="C1532" s="11"/>
      <c r="D1532" s="12"/>
      <c r="E1532" s="26"/>
      <c r="F1532" s="284"/>
    </row>
    <row r="1533" spans="1:6" ht="15" customHeight="1">
      <c r="A1533" s="285"/>
      <c r="B1533" s="25"/>
      <c r="C1533" s="11"/>
      <c r="D1533" s="12"/>
      <c r="E1533" s="26"/>
      <c r="F1533" s="284"/>
    </row>
    <row r="1534" spans="1:6" ht="15" customHeight="1">
      <c r="A1534" s="285"/>
      <c r="B1534" s="25"/>
      <c r="C1534" s="11"/>
      <c r="D1534" s="12"/>
      <c r="E1534" s="26"/>
      <c r="F1534" s="284"/>
    </row>
    <row r="1535" spans="1:6" ht="15" customHeight="1">
      <c r="A1535" s="282"/>
      <c r="B1535" s="39"/>
      <c r="C1535" s="40"/>
      <c r="D1535" s="41"/>
      <c r="E1535" s="42"/>
      <c r="F1535" s="283"/>
    </row>
    <row r="1536" spans="1:6" ht="15" customHeight="1">
      <c r="A1536" s="280" t="s">
        <v>1</v>
      </c>
      <c r="B1536" s="43" t="s">
        <v>29</v>
      </c>
      <c r="C1536" s="17" t="s">
        <v>1</v>
      </c>
      <c r="D1536" s="18"/>
      <c r="E1536" s="44" t="s">
        <v>18</v>
      </c>
      <c r="F1536" s="286"/>
    </row>
    <row r="1537" spans="1:6" ht="15" customHeight="1">
      <c r="A1537" s="73" t="s">
        <v>1</v>
      </c>
      <c r="B1537" s="45" t="s">
        <v>1</v>
      </c>
      <c r="C1537" s="11" t="s">
        <v>1</v>
      </c>
      <c r="D1537" s="12"/>
      <c r="E1537" s="8" t="s">
        <v>1</v>
      </c>
      <c r="F1537" s="287"/>
    </row>
    <row r="1538" spans="1:6" ht="15" customHeight="1" thickBot="1">
      <c r="A1538" s="288"/>
      <c r="B1538" s="289" t="s">
        <v>401</v>
      </c>
      <c r="C1538" s="290">
        <f>C1461+0.01</f>
        <v>2.199999999999998</v>
      </c>
      <c r="D1538" s="291"/>
      <c r="E1538" s="292"/>
      <c r="F1538" s="293"/>
    </row>
    <row r="1539" spans="1:6" ht="15" customHeight="1">
      <c r="A1539" s="167"/>
      <c r="B1539" s="404"/>
      <c r="C1539" s="169"/>
      <c r="D1539" s="276"/>
      <c r="E1539" s="405"/>
      <c r="F1539" s="406"/>
    </row>
    <row r="1540" spans="1:6" ht="15" customHeight="1">
      <c r="A1540" s="73"/>
      <c r="B1540" s="10" t="s">
        <v>48</v>
      </c>
      <c r="C1540" s="11"/>
      <c r="D1540" s="12"/>
      <c r="E1540" s="62"/>
      <c r="F1540" s="279"/>
    </row>
    <row r="1541" spans="1:6" ht="15" customHeight="1">
      <c r="A1541" s="280"/>
      <c r="B1541" s="124" t="s">
        <v>49</v>
      </c>
      <c r="C1541" s="17"/>
      <c r="D1541" s="18"/>
      <c r="E1541" s="19" t="s">
        <v>1</v>
      </c>
      <c r="F1541" s="281"/>
    </row>
    <row r="1542" spans="1:6" ht="7.5" customHeight="1">
      <c r="A1542" s="282"/>
      <c r="B1542" s="22"/>
      <c r="C1542" s="11"/>
      <c r="D1542" s="12"/>
      <c r="E1542" s="23"/>
      <c r="F1542" s="283"/>
    </row>
    <row r="1543" spans="1:6" ht="15" customHeight="1">
      <c r="A1543" s="285"/>
      <c r="B1543" s="25" t="s">
        <v>50</v>
      </c>
      <c r="C1543" s="131"/>
      <c r="D1543" s="132"/>
      <c r="E1543" s="26"/>
      <c r="F1543" s="284"/>
    </row>
    <row r="1544" spans="1:6" ht="15" customHeight="1">
      <c r="A1544" s="285"/>
      <c r="B1544" s="25" t="s">
        <v>287</v>
      </c>
      <c r="C1544" s="11"/>
      <c r="D1544" s="12"/>
      <c r="E1544" s="26"/>
      <c r="F1544" s="284"/>
    </row>
    <row r="1545" spans="1:6" ht="10.5" customHeight="1">
      <c r="A1545" s="285"/>
      <c r="B1545" s="25"/>
      <c r="C1545" s="34"/>
      <c r="D1545" s="129"/>
      <c r="E1545" s="26"/>
      <c r="F1545" s="284"/>
    </row>
    <row r="1546" spans="1:6" ht="15" customHeight="1">
      <c r="A1546" s="285"/>
      <c r="B1546" s="25" t="s">
        <v>288</v>
      </c>
      <c r="C1546" s="11"/>
      <c r="D1546" s="12"/>
      <c r="E1546" s="26"/>
      <c r="F1546" s="284"/>
    </row>
    <row r="1547" spans="1:6" ht="15" customHeight="1">
      <c r="A1547" s="285"/>
      <c r="B1547" s="25"/>
      <c r="C1547" s="34"/>
      <c r="D1547" s="129"/>
      <c r="E1547" s="26"/>
      <c r="F1547" s="284"/>
    </row>
    <row r="1548" spans="1:6" ht="15" customHeight="1">
      <c r="A1548" s="285"/>
      <c r="B1548" s="25" t="s">
        <v>51</v>
      </c>
      <c r="C1548" s="11"/>
      <c r="D1548" s="12"/>
      <c r="E1548" s="26"/>
      <c r="F1548" s="284"/>
    </row>
    <row r="1549" spans="1:6" ht="15" customHeight="1">
      <c r="A1549" s="285"/>
      <c r="B1549" s="25"/>
      <c r="C1549" s="34"/>
      <c r="D1549" s="129"/>
      <c r="E1549" s="26"/>
      <c r="F1549" s="284"/>
    </row>
    <row r="1550" spans="1:6" ht="15" customHeight="1">
      <c r="A1550" s="285"/>
      <c r="B1550" s="25" t="s">
        <v>52</v>
      </c>
      <c r="C1550" s="11"/>
      <c r="D1550" s="12"/>
      <c r="E1550" s="26"/>
      <c r="F1550" s="284"/>
    </row>
    <row r="1551" spans="1:6" ht="15" customHeight="1">
      <c r="A1551" s="285"/>
      <c r="B1551" s="25"/>
      <c r="C1551" s="34"/>
      <c r="D1551" s="129"/>
      <c r="E1551" s="26"/>
      <c r="F1551" s="284"/>
    </row>
    <row r="1552" spans="1:6" ht="15" customHeight="1">
      <c r="A1552" s="285"/>
      <c r="B1552" s="25" t="s">
        <v>53</v>
      </c>
      <c r="C1552" s="11"/>
      <c r="D1552" s="12"/>
      <c r="E1552" s="26"/>
      <c r="F1552" s="284"/>
    </row>
    <row r="1553" spans="1:6" ht="15" customHeight="1">
      <c r="A1553" s="285"/>
      <c r="B1553" s="25" t="s">
        <v>54</v>
      </c>
      <c r="C1553" s="34"/>
      <c r="D1553" s="129"/>
      <c r="E1553" s="26"/>
      <c r="F1553" s="284"/>
    </row>
    <row r="1554" spans="1:6" ht="15" customHeight="1">
      <c r="A1554" s="285"/>
      <c r="B1554" s="25"/>
      <c r="C1554" s="11"/>
      <c r="D1554" s="12"/>
      <c r="E1554" s="26"/>
      <c r="F1554" s="284"/>
    </row>
    <row r="1555" spans="1:6" ht="15" customHeight="1">
      <c r="A1555" s="285"/>
      <c r="B1555" s="25" t="s">
        <v>55</v>
      </c>
      <c r="C1555" s="34"/>
      <c r="D1555" s="129"/>
      <c r="E1555" s="26"/>
      <c r="F1555" s="284"/>
    </row>
    <row r="1556" spans="1:6" ht="15" customHeight="1">
      <c r="A1556" s="285"/>
      <c r="B1556" s="25"/>
      <c r="C1556" s="11"/>
      <c r="D1556" s="12"/>
      <c r="E1556" s="26"/>
      <c r="F1556" s="284"/>
    </row>
    <row r="1557" spans="1:6" ht="15" customHeight="1">
      <c r="A1557" s="285"/>
      <c r="B1557" s="25" t="s">
        <v>56</v>
      </c>
      <c r="C1557" s="34"/>
      <c r="D1557" s="129"/>
      <c r="E1557" s="26"/>
      <c r="F1557" s="284"/>
    </row>
    <row r="1558" spans="1:6" ht="15" customHeight="1">
      <c r="A1558" s="285"/>
      <c r="B1558" s="25" t="s">
        <v>57</v>
      </c>
      <c r="C1558" s="11"/>
      <c r="D1558" s="12"/>
      <c r="E1558" s="26"/>
      <c r="F1558" s="284"/>
    </row>
    <row r="1559" spans="1:6" ht="15" customHeight="1">
      <c r="A1559" s="285"/>
      <c r="B1559" s="25"/>
      <c r="C1559" s="34"/>
      <c r="D1559" s="129"/>
      <c r="E1559" s="26"/>
      <c r="F1559" s="284"/>
    </row>
    <row r="1560" spans="1:6" ht="15" customHeight="1">
      <c r="A1560" s="285" t="s">
        <v>2</v>
      </c>
      <c r="B1560" s="55" t="s">
        <v>289</v>
      </c>
      <c r="C1560" s="11">
        <v>6</v>
      </c>
      <c r="D1560" s="12" t="s">
        <v>25</v>
      </c>
      <c r="E1560" s="26"/>
      <c r="F1560" s="284"/>
    </row>
    <row r="1561" spans="1:6" ht="15" customHeight="1">
      <c r="A1561" s="285"/>
      <c r="B1561" s="55"/>
      <c r="C1561" s="11"/>
      <c r="D1561" s="12"/>
      <c r="E1561" s="26"/>
      <c r="F1561" s="284"/>
    </row>
    <row r="1562" spans="1:6" ht="15" customHeight="1">
      <c r="A1562" s="285" t="s">
        <v>6</v>
      </c>
      <c r="B1562" s="55" t="s">
        <v>290</v>
      </c>
      <c r="C1562" s="11">
        <v>12</v>
      </c>
      <c r="D1562" s="12" t="s">
        <v>25</v>
      </c>
      <c r="E1562" s="26"/>
      <c r="F1562" s="284"/>
    </row>
    <row r="1563" spans="1:6" ht="15" customHeight="1">
      <c r="A1563" s="285"/>
      <c r="B1563" s="55"/>
      <c r="C1563" s="11"/>
      <c r="D1563" s="12"/>
      <c r="E1563" s="26"/>
      <c r="F1563" s="284"/>
    </row>
    <row r="1564" spans="1:6" ht="15" customHeight="1">
      <c r="A1564" s="285" t="s">
        <v>7</v>
      </c>
      <c r="B1564" s="55" t="s">
        <v>95</v>
      </c>
      <c r="C1564" s="11">
        <v>3</v>
      </c>
      <c r="D1564" s="12" t="s">
        <v>25</v>
      </c>
      <c r="E1564" s="26"/>
      <c r="F1564" s="284"/>
    </row>
    <row r="1565" spans="1:6" ht="15" customHeight="1">
      <c r="A1565" s="285"/>
      <c r="B1565" s="55"/>
      <c r="C1565" s="11"/>
      <c r="D1565" s="12"/>
      <c r="E1565" s="26"/>
      <c r="F1565" s="284"/>
    </row>
    <row r="1566" spans="1:6" ht="15" customHeight="1">
      <c r="A1566" s="285" t="s">
        <v>8</v>
      </c>
      <c r="B1566" s="55" t="s">
        <v>58</v>
      </c>
      <c r="C1566" s="11">
        <v>6</v>
      </c>
      <c r="D1566" s="12" t="s">
        <v>25</v>
      </c>
      <c r="E1566" s="26"/>
      <c r="F1566" s="284"/>
    </row>
    <row r="1567" spans="1:6" ht="15" customHeight="1">
      <c r="A1567" s="285"/>
      <c r="B1567" s="55"/>
      <c r="C1567" s="11"/>
      <c r="D1567" s="12"/>
      <c r="E1567" s="26"/>
      <c r="F1567" s="284"/>
    </row>
    <row r="1568" spans="1:6" ht="15" customHeight="1">
      <c r="A1568" s="285" t="s">
        <v>10</v>
      </c>
      <c r="B1568" s="55" t="s">
        <v>291</v>
      </c>
      <c r="C1568" s="11">
        <v>3</v>
      </c>
      <c r="D1568" s="12" t="s">
        <v>25</v>
      </c>
      <c r="E1568" s="26"/>
      <c r="F1568" s="284"/>
    </row>
    <row r="1569" spans="1:6" ht="15" customHeight="1">
      <c r="A1569" s="285"/>
      <c r="B1569" s="55"/>
      <c r="C1569" s="11"/>
      <c r="D1569" s="12"/>
      <c r="E1569" s="26"/>
      <c r="F1569" s="284"/>
    </row>
    <row r="1570" spans="1:6" ht="15" customHeight="1">
      <c r="A1570" s="285" t="s">
        <v>14</v>
      </c>
      <c r="B1570" s="55" t="s">
        <v>290</v>
      </c>
      <c r="C1570" s="11">
        <f>3*3</f>
        <v>9</v>
      </c>
      <c r="D1570" s="12" t="s">
        <v>25</v>
      </c>
      <c r="E1570" s="26"/>
      <c r="F1570" s="284"/>
    </row>
    <row r="1571" spans="1:6" ht="15" customHeight="1">
      <c r="A1571" s="285"/>
      <c r="B1571" s="55"/>
      <c r="C1571" s="11"/>
      <c r="D1571" s="12"/>
      <c r="E1571" s="26"/>
      <c r="F1571" s="284"/>
    </row>
    <row r="1572" spans="1:6" ht="15" customHeight="1">
      <c r="A1572" s="285" t="s">
        <v>16</v>
      </c>
      <c r="B1572" s="55" t="s">
        <v>552</v>
      </c>
      <c r="C1572" s="11"/>
      <c r="D1572" s="12"/>
      <c r="E1572" s="26"/>
      <c r="F1572" s="284"/>
    </row>
    <row r="1573" spans="1:6" ht="15" customHeight="1">
      <c r="A1573" s="285"/>
      <c r="B1573" s="55" t="s">
        <v>292</v>
      </c>
      <c r="C1573" s="11">
        <v>8</v>
      </c>
      <c r="D1573" s="12" t="s">
        <v>32</v>
      </c>
      <c r="E1573" s="26"/>
      <c r="F1573" s="284"/>
    </row>
    <row r="1574" spans="1:6" ht="15" customHeight="1">
      <c r="A1574" s="285"/>
      <c r="B1574" s="55"/>
      <c r="C1574" s="11"/>
      <c r="D1574" s="12"/>
      <c r="E1574" s="26"/>
      <c r="F1574" s="284"/>
    </row>
    <row r="1575" spans="1:6" ht="15" customHeight="1">
      <c r="A1575" s="285" t="s">
        <v>24</v>
      </c>
      <c r="B1575" s="55" t="s">
        <v>293</v>
      </c>
      <c r="C1575" s="11">
        <v>4</v>
      </c>
      <c r="D1575" s="12" t="s">
        <v>32</v>
      </c>
      <c r="E1575" s="26"/>
      <c r="F1575" s="284"/>
    </row>
    <row r="1576" spans="1:6" ht="15" customHeight="1">
      <c r="A1576" s="285"/>
      <c r="B1576" s="55"/>
      <c r="C1576" s="11"/>
      <c r="D1576" s="12"/>
      <c r="E1576" s="26"/>
      <c r="F1576" s="284"/>
    </row>
    <row r="1577" spans="1:6" ht="15" customHeight="1">
      <c r="A1577" s="285" t="s">
        <v>31</v>
      </c>
      <c r="B1577" s="25" t="s">
        <v>294</v>
      </c>
      <c r="C1577" s="11">
        <v>3</v>
      </c>
      <c r="D1577" s="12" t="s">
        <v>32</v>
      </c>
      <c r="E1577" s="26"/>
      <c r="F1577" s="284"/>
    </row>
    <row r="1578" spans="1:6" ht="15" customHeight="1">
      <c r="A1578" s="285"/>
      <c r="B1578" s="25"/>
      <c r="C1578" s="11"/>
      <c r="D1578" s="123"/>
      <c r="E1578" s="26"/>
      <c r="F1578" s="284"/>
    </row>
    <row r="1579" spans="1:6" ht="15" customHeight="1">
      <c r="A1579" s="285" t="s">
        <v>34</v>
      </c>
      <c r="B1579" s="25" t="s">
        <v>295</v>
      </c>
      <c r="C1579" s="11"/>
      <c r="D1579" s="123"/>
      <c r="E1579" s="26"/>
      <c r="F1579" s="284"/>
    </row>
    <row r="1580" spans="1:6" ht="15" customHeight="1">
      <c r="A1580" s="285"/>
      <c r="B1580" s="55" t="s">
        <v>296</v>
      </c>
      <c r="C1580" s="11">
        <v>3</v>
      </c>
      <c r="D1580" s="12" t="s">
        <v>32</v>
      </c>
      <c r="E1580" s="26"/>
      <c r="F1580" s="284"/>
    </row>
    <row r="1581" spans="1:6" ht="15" customHeight="1">
      <c r="A1581" s="285"/>
      <c r="B1581" s="25"/>
      <c r="C1581" s="11"/>
      <c r="D1581" s="123"/>
      <c r="E1581" s="26"/>
      <c r="F1581" s="284"/>
    </row>
    <row r="1582" spans="1:6" ht="15" customHeight="1">
      <c r="A1582" s="285" t="s">
        <v>35</v>
      </c>
      <c r="B1582" s="25" t="s">
        <v>295</v>
      </c>
      <c r="C1582" s="11"/>
      <c r="D1582" s="123"/>
      <c r="E1582" s="26"/>
      <c r="F1582" s="284"/>
    </row>
    <row r="1583" spans="1:6" ht="15" customHeight="1">
      <c r="A1583" s="285"/>
      <c r="B1583" s="55" t="s">
        <v>292</v>
      </c>
      <c r="C1583" s="11">
        <v>3</v>
      </c>
      <c r="D1583" s="12" t="s">
        <v>32</v>
      </c>
      <c r="E1583" s="26"/>
      <c r="F1583" s="284"/>
    </row>
    <row r="1584" spans="1:6" ht="15" customHeight="1">
      <c r="A1584" s="285"/>
      <c r="B1584" s="25"/>
      <c r="C1584" s="11"/>
      <c r="D1584" s="12"/>
      <c r="E1584" s="26"/>
      <c r="F1584" s="284"/>
    </row>
    <row r="1585" spans="1:6" ht="15" customHeight="1">
      <c r="A1585" s="285" t="s">
        <v>37</v>
      </c>
      <c r="B1585" s="25" t="s">
        <v>298</v>
      </c>
      <c r="C1585" s="11"/>
      <c r="D1585" s="123"/>
      <c r="E1585" s="26"/>
      <c r="F1585" s="284"/>
    </row>
    <row r="1586" spans="1:6" ht="15" customHeight="1">
      <c r="A1586" s="285"/>
      <c r="B1586" s="25" t="s">
        <v>299</v>
      </c>
      <c r="C1586" s="11">
        <v>3</v>
      </c>
      <c r="D1586" s="12" t="s">
        <v>32</v>
      </c>
      <c r="E1586" s="26"/>
      <c r="F1586" s="284"/>
    </row>
    <row r="1587" spans="1:6" ht="9" customHeight="1">
      <c r="A1587" s="285"/>
      <c r="B1587" s="25"/>
      <c r="C1587" s="11"/>
      <c r="D1587" s="123"/>
      <c r="E1587" s="26"/>
      <c r="F1587" s="284"/>
    </row>
    <row r="1588" spans="1:6" ht="15" customHeight="1">
      <c r="A1588" s="285" t="s">
        <v>38</v>
      </c>
      <c r="B1588" s="25" t="s">
        <v>300</v>
      </c>
      <c r="C1588" s="11"/>
      <c r="D1588" s="123"/>
      <c r="E1588" s="26"/>
      <c r="F1588" s="284"/>
    </row>
    <row r="1589" spans="1:6" ht="15" customHeight="1">
      <c r="A1589" s="285"/>
      <c r="B1589" s="25" t="s">
        <v>301</v>
      </c>
      <c r="C1589" s="11">
        <v>3</v>
      </c>
      <c r="D1589" s="12" t="s">
        <v>32</v>
      </c>
      <c r="E1589" s="26"/>
      <c r="F1589" s="284"/>
    </row>
    <row r="1590" spans="1:6" ht="15" customHeight="1">
      <c r="A1590" s="73"/>
      <c r="B1590" s="246"/>
      <c r="C1590" s="165"/>
      <c r="D1590" s="12"/>
      <c r="E1590" s="274"/>
      <c r="F1590" s="396"/>
    </row>
    <row r="1591" spans="1:6" ht="15" customHeight="1">
      <c r="A1591" s="69"/>
      <c r="B1591" s="140" t="s">
        <v>302</v>
      </c>
      <c r="C1591" s="141"/>
      <c r="D1591" s="142"/>
      <c r="E1591" s="133"/>
      <c r="F1591" s="136"/>
    </row>
    <row r="1592" spans="1:6" ht="15" customHeight="1">
      <c r="A1592" s="69"/>
      <c r="B1592" s="77"/>
      <c r="C1592" s="70"/>
      <c r="D1592" s="143"/>
      <c r="E1592" s="133"/>
      <c r="F1592" s="136"/>
    </row>
    <row r="1593" spans="1:6" ht="15" customHeight="1">
      <c r="A1593" s="69" t="s">
        <v>39</v>
      </c>
      <c r="B1593" s="77" t="s">
        <v>303</v>
      </c>
      <c r="C1593" s="135"/>
      <c r="D1593" s="71"/>
      <c r="E1593" s="133"/>
      <c r="F1593" s="136"/>
    </row>
    <row r="1594" spans="1:6" ht="15" customHeight="1">
      <c r="A1594" s="69"/>
      <c r="B1594" s="77" t="s">
        <v>304</v>
      </c>
      <c r="C1594" s="70"/>
      <c r="D1594" s="143"/>
      <c r="E1594" s="133"/>
      <c r="F1594" s="136"/>
    </row>
    <row r="1595" spans="1:6" ht="15" customHeight="1">
      <c r="A1595" s="69"/>
      <c r="B1595" s="77" t="s">
        <v>305</v>
      </c>
      <c r="C1595" s="70">
        <v>4</v>
      </c>
      <c r="D1595" s="78" t="s">
        <v>32</v>
      </c>
      <c r="E1595" s="133"/>
      <c r="F1595" s="134"/>
    </row>
    <row r="1596" spans="1:6" ht="15" customHeight="1">
      <c r="A1596" s="69"/>
      <c r="B1596" s="77"/>
      <c r="C1596" s="135"/>
      <c r="D1596" s="71"/>
      <c r="E1596" s="133"/>
      <c r="F1596" s="136"/>
    </row>
    <row r="1597" spans="1:6" s="144" customFormat="1" ht="15" customHeight="1">
      <c r="A1597" s="407"/>
      <c r="B1597" s="28" t="s">
        <v>306</v>
      </c>
      <c r="C1597" s="145"/>
      <c r="D1597" s="146"/>
      <c r="E1597" s="147"/>
      <c r="F1597" s="408"/>
    </row>
    <row r="1598" spans="1:6" ht="15" customHeight="1">
      <c r="A1598" s="285"/>
      <c r="B1598" s="25"/>
      <c r="C1598" s="34"/>
      <c r="D1598" s="129"/>
      <c r="E1598" s="26"/>
      <c r="F1598" s="397"/>
    </row>
    <row r="1599" spans="1:6" ht="15" customHeight="1">
      <c r="A1599" s="285" t="s">
        <v>96</v>
      </c>
      <c r="B1599" s="25" t="s">
        <v>307</v>
      </c>
      <c r="C1599" s="11"/>
      <c r="D1599" s="123"/>
      <c r="E1599" s="26"/>
      <c r="F1599" s="284"/>
    </row>
    <row r="1600" spans="1:6" ht="15" customHeight="1">
      <c r="A1600" s="285"/>
      <c r="B1600" s="25" t="s">
        <v>112</v>
      </c>
      <c r="C1600" s="34"/>
      <c r="D1600" s="129"/>
      <c r="E1600" s="26"/>
      <c r="F1600" s="284"/>
    </row>
    <row r="1601" spans="1:6" ht="15" customHeight="1">
      <c r="A1601" s="285"/>
      <c r="B1601" s="25" t="s">
        <v>113</v>
      </c>
      <c r="C1601" s="11">
        <v>4</v>
      </c>
      <c r="D1601" s="12" t="s">
        <v>32</v>
      </c>
      <c r="E1601" s="26"/>
      <c r="F1601" s="284"/>
    </row>
    <row r="1602" spans="1:6" ht="15" customHeight="1">
      <c r="A1602" s="285"/>
      <c r="B1602" s="25"/>
      <c r="C1602" s="34"/>
      <c r="D1602" s="129"/>
      <c r="E1602" s="26"/>
      <c r="F1602" s="284"/>
    </row>
    <row r="1603" spans="1:6" ht="15" customHeight="1">
      <c r="A1603" s="285"/>
      <c r="B1603" s="25" t="s">
        <v>308</v>
      </c>
      <c r="C1603" s="11"/>
      <c r="D1603" s="12"/>
      <c r="E1603" s="26"/>
      <c r="F1603" s="284"/>
    </row>
    <row r="1604" spans="1:6" ht="15" customHeight="1">
      <c r="A1604" s="285"/>
      <c r="B1604" s="25"/>
      <c r="C1604" s="11"/>
      <c r="D1604" s="12"/>
      <c r="E1604" s="26"/>
      <c r="F1604" s="284"/>
    </row>
    <row r="1605" spans="1:6" ht="15" customHeight="1">
      <c r="A1605" s="285" t="s">
        <v>109</v>
      </c>
      <c r="B1605" s="25" t="s">
        <v>61</v>
      </c>
      <c r="C1605" s="11"/>
      <c r="D1605" s="12"/>
      <c r="E1605" s="26"/>
      <c r="F1605" s="284"/>
    </row>
    <row r="1606" spans="1:6" ht="15" customHeight="1">
      <c r="A1606" s="285"/>
      <c r="B1606" s="25" t="s">
        <v>62</v>
      </c>
      <c r="C1606" s="11" t="s">
        <v>21</v>
      </c>
      <c r="D1606" s="12"/>
      <c r="E1606" s="26"/>
      <c r="F1606" s="284"/>
    </row>
    <row r="1607" spans="1:6" ht="15" customHeight="1">
      <c r="A1607" s="285"/>
      <c r="B1607" s="55"/>
      <c r="C1607" s="11"/>
      <c r="D1607" s="12"/>
      <c r="E1607" s="26"/>
      <c r="F1607" s="284"/>
    </row>
    <row r="1608" spans="1:6" ht="15" customHeight="1">
      <c r="A1608" s="285" t="s">
        <v>110</v>
      </c>
      <c r="B1608" s="55" t="s">
        <v>22</v>
      </c>
      <c r="C1608" s="11" t="s">
        <v>21</v>
      </c>
      <c r="D1608" s="12"/>
      <c r="E1608" s="26"/>
      <c r="F1608" s="284"/>
    </row>
    <row r="1609" spans="1:6" ht="15" customHeight="1">
      <c r="A1609" s="285"/>
      <c r="B1609" s="55"/>
      <c r="C1609" s="11"/>
      <c r="D1609" s="12"/>
      <c r="E1609" s="26"/>
      <c r="F1609" s="284"/>
    </row>
    <row r="1610" spans="1:6" ht="15" customHeight="1">
      <c r="A1610" s="285"/>
      <c r="B1610" s="55"/>
      <c r="C1610" s="11"/>
      <c r="D1610" s="12"/>
      <c r="E1610" s="26"/>
      <c r="F1610" s="284"/>
    </row>
    <row r="1611" spans="1:6" ht="15" customHeight="1">
      <c r="A1611" s="285"/>
      <c r="B1611" s="55"/>
      <c r="C1611" s="11"/>
      <c r="D1611" s="12"/>
      <c r="E1611" s="26"/>
      <c r="F1611" s="284"/>
    </row>
    <row r="1612" spans="1:6" ht="15" customHeight="1">
      <c r="A1612" s="285"/>
      <c r="B1612" s="55"/>
      <c r="C1612" s="11"/>
      <c r="D1612" s="12"/>
      <c r="E1612" s="26"/>
      <c r="F1612" s="284"/>
    </row>
    <row r="1613" spans="1:6" ht="15" customHeight="1">
      <c r="A1613" s="282"/>
      <c r="B1613" s="39"/>
      <c r="C1613" s="40"/>
      <c r="D1613" s="41"/>
      <c r="E1613" s="42"/>
      <c r="F1613" s="283"/>
    </row>
    <row r="1614" spans="1:6" ht="15" customHeight="1">
      <c r="A1614" s="280" t="s">
        <v>1</v>
      </c>
      <c r="B1614" s="43" t="s">
        <v>17</v>
      </c>
      <c r="C1614" s="17" t="s">
        <v>1</v>
      </c>
      <c r="D1614" s="18"/>
      <c r="E1614" s="44" t="s">
        <v>18</v>
      </c>
      <c r="F1614" s="286"/>
    </row>
    <row r="1615" spans="1:6" ht="15" customHeight="1">
      <c r="A1615" s="73" t="s">
        <v>1</v>
      </c>
      <c r="B1615" s="45" t="s">
        <v>1</v>
      </c>
      <c r="C1615" s="11" t="s">
        <v>1</v>
      </c>
      <c r="D1615" s="12"/>
      <c r="E1615" s="8" t="s">
        <v>1</v>
      </c>
      <c r="F1615" s="287"/>
    </row>
    <row r="1616" spans="1:6" ht="15" customHeight="1" thickBot="1">
      <c r="A1616" s="288"/>
      <c r="B1616" s="289" t="s">
        <v>401</v>
      </c>
      <c r="C1616" s="290">
        <f>C1538+0.01</f>
        <v>2.2099999999999977</v>
      </c>
      <c r="D1616" s="291"/>
      <c r="E1616" s="292"/>
      <c r="F1616" s="293"/>
    </row>
    <row r="1617" spans="1:6" ht="15" customHeight="1">
      <c r="A1617" s="9"/>
      <c r="B1617" s="45"/>
      <c r="C1617" s="11"/>
      <c r="D1617" s="12"/>
      <c r="E1617" s="13"/>
      <c r="F1617" s="14"/>
    </row>
    <row r="1618" spans="1:6" ht="15" customHeight="1">
      <c r="A1618" s="9"/>
      <c r="B1618" s="10"/>
      <c r="C1618" s="11"/>
      <c r="D1618" s="12"/>
      <c r="E1618" s="79" t="s">
        <v>59</v>
      </c>
      <c r="F1618" s="137"/>
    </row>
    <row r="1619" spans="1:6" ht="15" customHeight="1">
      <c r="A1619" s="15"/>
      <c r="B1619" s="16"/>
      <c r="C1619" s="17"/>
      <c r="D1619" s="18"/>
      <c r="E1619" s="138" t="s">
        <v>60</v>
      </c>
      <c r="F1619" s="139"/>
    </row>
    <row r="1620" spans="1:6" ht="15" customHeight="1">
      <c r="A1620" s="29"/>
      <c r="B1620" s="55"/>
      <c r="C1620" s="11"/>
      <c r="D1620" s="12"/>
      <c r="E1620" s="26"/>
      <c r="F1620" s="27"/>
    </row>
    <row r="1621" spans="1:6" ht="15" customHeight="1">
      <c r="A1621" s="29"/>
      <c r="B1621" s="55" t="s">
        <v>309</v>
      </c>
      <c r="C1621" s="11"/>
      <c r="D1621" s="12"/>
      <c r="E1621" s="26"/>
      <c r="F1621" s="27"/>
    </row>
    <row r="1622" spans="1:6" ht="15" customHeight="1">
      <c r="A1622" s="29"/>
      <c r="B1622" s="55"/>
      <c r="C1622" s="11"/>
      <c r="D1622" s="12"/>
      <c r="E1622" s="26"/>
      <c r="F1622" s="27"/>
    </row>
    <row r="1623" spans="1:6" ht="15" customHeight="1">
      <c r="A1623" s="29" t="s">
        <v>2</v>
      </c>
      <c r="B1623" s="25" t="s">
        <v>553</v>
      </c>
      <c r="C1623" s="11"/>
      <c r="D1623" s="12"/>
      <c r="E1623" s="26"/>
      <c r="F1623" s="27"/>
    </row>
    <row r="1624" spans="1:6" ht="15" customHeight="1">
      <c r="A1624" s="29"/>
      <c r="B1624" s="25" t="s">
        <v>66</v>
      </c>
      <c r="C1624" s="11">
        <v>4</v>
      </c>
      <c r="D1624" s="12" t="s">
        <v>32</v>
      </c>
      <c r="E1624" s="26"/>
      <c r="F1624" s="27"/>
    </row>
    <row r="1625" spans="1:6" ht="12" customHeight="1">
      <c r="A1625" s="29"/>
      <c r="B1625" s="25"/>
      <c r="C1625" s="11"/>
      <c r="D1625" s="12"/>
      <c r="E1625" s="26"/>
      <c r="F1625" s="27"/>
    </row>
    <row r="1626" spans="1:6" ht="15" customHeight="1">
      <c r="A1626" s="29" t="s">
        <v>6</v>
      </c>
      <c r="B1626" s="25" t="s">
        <v>67</v>
      </c>
      <c r="C1626" s="11">
        <v>3</v>
      </c>
      <c r="D1626" s="12" t="s">
        <v>32</v>
      </c>
      <c r="E1626" s="26"/>
      <c r="F1626" s="27"/>
    </row>
    <row r="1627" spans="1:6" ht="12.75" customHeight="1">
      <c r="A1627" s="29"/>
      <c r="B1627" s="25"/>
      <c r="C1627" s="11"/>
      <c r="D1627" s="12"/>
      <c r="E1627" s="26"/>
      <c r="F1627" s="27"/>
    </row>
    <row r="1628" spans="1:6" ht="15" customHeight="1">
      <c r="A1628" s="29" t="s">
        <v>7</v>
      </c>
      <c r="B1628" s="25" t="s">
        <v>554</v>
      </c>
      <c r="C1628" s="11"/>
      <c r="D1628" s="12"/>
      <c r="E1628" s="26"/>
      <c r="F1628" s="27"/>
    </row>
    <row r="1629" spans="1:6" ht="15" customHeight="1">
      <c r="A1629" s="29"/>
      <c r="B1629" s="25" t="s">
        <v>66</v>
      </c>
      <c r="C1629" s="11">
        <v>3</v>
      </c>
      <c r="D1629" s="12" t="s">
        <v>32</v>
      </c>
      <c r="E1629" s="26"/>
      <c r="F1629" s="27"/>
    </row>
    <row r="1630" spans="1:6" ht="12" customHeight="1">
      <c r="A1630" s="29"/>
      <c r="B1630" s="25"/>
      <c r="C1630" s="11"/>
      <c r="D1630" s="12"/>
      <c r="E1630" s="26"/>
      <c r="F1630" s="27"/>
    </row>
    <row r="1631" spans="1:6" ht="15" customHeight="1">
      <c r="A1631" s="29" t="s">
        <v>8</v>
      </c>
      <c r="B1631" s="25" t="s">
        <v>67</v>
      </c>
      <c r="C1631" s="11">
        <v>3</v>
      </c>
      <c r="D1631" s="12" t="s">
        <v>32</v>
      </c>
      <c r="E1631" s="26"/>
      <c r="F1631" s="27"/>
    </row>
    <row r="1632" spans="1:6" ht="12.75" customHeight="1">
      <c r="A1632" s="29"/>
      <c r="B1632" s="25"/>
      <c r="C1632" s="11"/>
      <c r="D1632" s="12"/>
      <c r="E1632" s="26"/>
      <c r="F1632" s="27"/>
    </row>
    <row r="1633" spans="1:6" ht="15" customHeight="1">
      <c r="A1633" s="29" t="s">
        <v>10</v>
      </c>
      <c r="B1633" s="55" t="s">
        <v>68</v>
      </c>
      <c r="C1633" s="11"/>
      <c r="D1633" s="12"/>
      <c r="E1633" s="26"/>
      <c r="F1633" s="27"/>
    </row>
    <row r="1634" spans="1:6" ht="15" customHeight="1">
      <c r="A1634" s="29"/>
      <c r="B1634" s="55" t="s">
        <v>69</v>
      </c>
      <c r="C1634" s="11">
        <f>C1562</f>
        <v>12</v>
      </c>
      <c r="D1634" s="12" t="s">
        <v>25</v>
      </c>
      <c r="E1634" s="26"/>
      <c r="F1634" s="27"/>
    </row>
    <row r="1635" spans="1:6" ht="15" customHeight="1">
      <c r="A1635" s="29"/>
      <c r="B1635" s="55"/>
      <c r="C1635" s="11"/>
      <c r="D1635" s="12"/>
      <c r="E1635" s="26"/>
      <c r="F1635" s="27"/>
    </row>
    <row r="1636" spans="1:6" ht="15" customHeight="1">
      <c r="A1636" s="29" t="s">
        <v>14</v>
      </c>
      <c r="B1636" s="55" t="s">
        <v>311</v>
      </c>
      <c r="C1636" s="11"/>
      <c r="D1636" s="12"/>
      <c r="E1636" s="26"/>
      <c r="F1636" s="27"/>
    </row>
    <row r="1637" spans="1:6" ht="15" customHeight="1">
      <c r="A1637" s="29"/>
      <c r="B1637" s="55" t="s">
        <v>64</v>
      </c>
      <c r="C1637" s="11"/>
      <c r="D1637" s="12"/>
      <c r="E1637" s="26"/>
      <c r="F1637" s="27"/>
    </row>
    <row r="1638" spans="1:6" ht="15" customHeight="1">
      <c r="A1638" s="29"/>
      <c r="B1638" s="55" t="s">
        <v>65</v>
      </c>
      <c r="C1638" s="11">
        <f>C1568</f>
        <v>3</v>
      </c>
      <c r="D1638" s="12" t="s">
        <v>25</v>
      </c>
      <c r="E1638" s="26"/>
      <c r="F1638" s="27"/>
    </row>
    <row r="1639" spans="1:6" ht="15" customHeight="1">
      <c r="A1639" s="29"/>
      <c r="B1639" s="55"/>
      <c r="C1639" s="11"/>
      <c r="D1639" s="12"/>
      <c r="E1639" s="26"/>
      <c r="F1639" s="27"/>
    </row>
    <row r="1640" spans="1:6" ht="15" customHeight="1">
      <c r="A1640" s="29" t="s">
        <v>16</v>
      </c>
      <c r="B1640" s="55" t="s">
        <v>555</v>
      </c>
      <c r="C1640" s="11">
        <f>C1560</f>
        <v>6</v>
      </c>
      <c r="D1640" s="12" t="s">
        <v>25</v>
      </c>
      <c r="E1640" s="26"/>
      <c r="F1640" s="27"/>
    </row>
    <row r="1641" spans="1:6" ht="15" customHeight="1">
      <c r="A1641" s="29"/>
      <c r="B1641" s="55"/>
      <c r="C1641" s="11"/>
      <c r="D1641" s="12"/>
      <c r="E1641" s="26"/>
      <c r="F1641" s="27"/>
    </row>
    <row r="1642" spans="1:6">
      <c r="A1642" s="29"/>
      <c r="B1642" s="55"/>
      <c r="C1642" s="11"/>
      <c r="D1642" s="123"/>
      <c r="E1642" s="148"/>
      <c r="F1642" s="149"/>
    </row>
    <row r="1643" spans="1:6">
      <c r="A1643" s="29"/>
      <c r="B1643" s="55"/>
      <c r="C1643" s="11"/>
      <c r="D1643" s="123"/>
      <c r="E1643" s="148"/>
      <c r="F1643" s="27"/>
    </row>
    <row r="1644" spans="1:6">
      <c r="A1644" s="29"/>
      <c r="B1644" s="55"/>
      <c r="C1644" s="11"/>
      <c r="D1644" s="123"/>
      <c r="E1644" s="148"/>
      <c r="F1644" s="149"/>
    </row>
    <row r="1645" spans="1:6">
      <c r="A1645" s="29"/>
      <c r="B1645" s="55"/>
      <c r="C1645" s="11"/>
      <c r="D1645" s="123"/>
      <c r="E1645" s="148"/>
      <c r="F1645" s="149"/>
    </row>
    <row r="1646" spans="1:6">
      <c r="A1646" s="29"/>
      <c r="B1646" s="55"/>
      <c r="C1646" s="11"/>
      <c r="D1646" s="123"/>
      <c r="E1646" s="148"/>
      <c r="F1646" s="149"/>
    </row>
    <row r="1647" spans="1:6">
      <c r="A1647" s="29"/>
      <c r="B1647" s="55"/>
      <c r="C1647" s="11"/>
      <c r="D1647" s="123"/>
      <c r="E1647" s="148"/>
      <c r="F1647" s="149"/>
    </row>
    <row r="1648" spans="1:6">
      <c r="A1648" s="29"/>
      <c r="B1648" s="55"/>
      <c r="C1648" s="11"/>
      <c r="D1648" s="123"/>
      <c r="E1648" s="148"/>
      <c r="F1648" s="149"/>
    </row>
    <row r="1649" spans="1:6">
      <c r="A1649" s="29"/>
      <c r="B1649" s="55"/>
      <c r="C1649" s="11"/>
      <c r="D1649" s="123"/>
      <c r="E1649" s="148"/>
      <c r="F1649" s="149"/>
    </row>
    <row r="1650" spans="1:6">
      <c r="A1650" s="29"/>
      <c r="B1650" s="55"/>
      <c r="C1650" s="11"/>
      <c r="D1650" s="123"/>
      <c r="E1650" s="148"/>
      <c r="F1650" s="149"/>
    </row>
    <row r="1651" spans="1:6">
      <c r="A1651" s="29"/>
      <c r="B1651" s="55"/>
      <c r="C1651" s="11"/>
      <c r="D1651" s="123"/>
      <c r="E1651" s="148"/>
      <c r="F1651" s="149"/>
    </row>
    <row r="1652" spans="1:6">
      <c r="A1652" s="29"/>
      <c r="B1652" s="55"/>
      <c r="C1652" s="11"/>
      <c r="D1652" s="123"/>
      <c r="E1652" s="148"/>
      <c r="F1652" s="149"/>
    </row>
    <row r="1653" spans="1:6">
      <c r="A1653" s="29"/>
      <c r="B1653" s="55"/>
      <c r="C1653" s="11"/>
      <c r="D1653" s="123"/>
      <c r="E1653" s="148"/>
      <c r="F1653" s="149"/>
    </row>
    <row r="1654" spans="1:6">
      <c r="A1654" s="29"/>
      <c r="B1654" s="55"/>
      <c r="C1654" s="11"/>
      <c r="D1654" s="123"/>
      <c r="E1654" s="148"/>
      <c r="F1654" s="149"/>
    </row>
    <row r="1655" spans="1:6">
      <c r="A1655" s="29"/>
      <c r="B1655" s="55"/>
      <c r="C1655" s="11"/>
      <c r="D1655" s="123"/>
      <c r="E1655" s="148"/>
      <c r="F1655" s="149"/>
    </row>
    <row r="1656" spans="1:6">
      <c r="A1656" s="29"/>
      <c r="B1656" s="55"/>
      <c r="C1656" s="11"/>
      <c r="D1656" s="123"/>
      <c r="E1656" s="148"/>
      <c r="F1656" s="27"/>
    </row>
    <row r="1657" spans="1:6">
      <c r="A1657" s="29"/>
      <c r="B1657" s="55"/>
      <c r="C1657" s="11"/>
      <c r="D1657" s="123"/>
      <c r="E1657" s="148"/>
      <c r="F1657" s="14"/>
    </row>
    <row r="1658" spans="1:6">
      <c r="A1658" s="29"/>
      <c r="B1658" s="55"/>
      <c r="C1658" s="11"/>
      <c r="D1658" s="123"/>
      <c r="E1658" s="148"/>
      <c r="F1658" s="14"/>
    </row>
    <row r="1659" spans="1:6">
      <c r="A1659" s="29"/>
      <c r="B1659" s="55"/>
      <c r="C1659" s="11"/>
      <c r="D1659" s="123"/>
      <c r="E1659" s="148"/>
      <c r="F1659" s="14"/>
    </row>
    <row r="1660" spans="1:6">
      <c r="A1660" s="29"/>
      <c r="B1660" s="55"/>
      <c r="C1660" s="11"/>
      <c r="D1660" s="123"/>
      <c r="E1660" s="148"/>
      <c r="F1660" s="14"/>
    </row>
    <row r="1661" spans="1:6">
      <c r="A1661" s="29"/>
      <c r="B1661" s="55"/>
      <c r="C1661" s="11"/>
      <c r="D1661" s="123"/>
      <c r="E1661" s="148"/>
      <c r="F1661" s="14"/>
    </row>
    <row r="1662" spans="1:6">
      <c r="A1662" s="29"/>
      <c r="B1662" s="55"/>
      <c r="C1662" s="11"/>
      <c r="D1662" s="123"/>
      <c r="E1662" s="148"/>
      <c r="F1662" s="14"/>
    </row>
    <row r="1663" spans="1:6">
      <c r="A1663" s="29"/>
      <c r="B1663" s="55"/>
      <c r="C1663" s="11"/>
      <c r="D1663" s="123"/>
      <c r="E1663" s="148"/>
      <c r="F1663" s="14"/>
    </row>
    <row r="1664" spans="1:6">
      <c r="A1664" s="29"/>
      <c r="B1664" s="55"/>
      <c r="C1664" s="11"/>
      <c r="D1664" s="123"/>
      <c r="E1664" s="148"/>
      <c r="F1664" s="14"/>
    </row>
    <row r="1665" spans="1:6">
      <c r="A1665" s="29"/>
      <c r="B1665" s="55"/>
      <c r="C1665" s="11"/>
      <c r="D1665" s="123"/>
      <c r="E1665" s="148"/>
      <c r="F1665" s="14"/>
    </row>
    <row r="1666" spans="1:6">
      <c r="A1666" s="29"/>
      <c r="B1666" s="55"/>
      <c r="C1666" s="11"/>
      <c r="D1666" s="123"/>
      <c r="E1666" s="148"/>
      <c r="F1666" s="14"/>
    </row>
    <row r="1667" spans="1:6">
      <c r="A1667" s="29"/>
      <c r="B1667" s="55"/>
      <c r="C1667" s="11"/>
      <c r="D1667" s="123"/>
      <c r="E1667" s="148"/>
      <c r="F1667" s="14"/>
    </row>
    <row r="1668" spans="1:6">
      <c r="A1668" s="29"/>
      <c r="B1668" s="55"/>
      <c r="C1668" s="11"/>
      <c r="D1668" s="123"/>
      <c r="E1668" s="148"/>
      <c r="F1668" s="14"/>
    </row>
    <row r="1669" spans="1:6">
      <c r="A1669" s="29"/>
      <c r="B1669" s="55"/>
      <c r="C1669" s="11"/>
      <c r="D1669" s="123"/>
      <c r="E1669" s="148"/>
      <c r="F1669" s="14"/>
    </row>
    <row r="1670" spans="1:6">
      <c r="A1670" s="29"/>
      <c r="B1670" s="55"/>
      <c r="C1670" s="11"/>
      <c r="D1670" s="123"/>
      <c r="E1670" s="148"/>
      <c r="F1670" s="14"/>
    </row>
    <row r="1671" spans="1:6">
      <c r="A1671" s="29"/>
      <c r="B1671" s="57"/>
      <c r="C1671" s="11"/>
      <c r="D1671" s="123"/>
      <c r="E1671" s="148"/>
      <c r="F1671" s="149"/>
    </row>
    <row r="1672" spans="1:6" ht="15" customHeight="1">
      <c r="A1672" s="29"/>
      <c r="B1672" s="55"/>
      <c r="C1672" s="11"/>
      <c r="D1672" s="12"/>
      <c r="E1672" s="26"/>
      <c r="F1672" s="27"/>
    </row>
    <row r="1673" spans="1:6" ht="15" customHeight="1">
      <c r="A1673" s="29"/>
      <c r="B1673" s="55"/>
      <c r="C1673" s="11"/>
      <c r="D1673" s="12"/>
      <c r="E1673" s="26"/>
      <c r="F1673" s="27"/>
    </row>
    <row r="1674" spans="1:6" ht="15" customHeight="1">
      <c r="A1674" s="29"/>
      <c r="B1674" s="55"/>
      <c r="C1674" s="11"/>
      <c r="D1674" s="12"/>
      <c r="E1674" s="26"/>
      <c r="F1674" s="27"/>
    </row>
    <row r="1675" spans="1:6" ht="15" customHeight="1">
      <c r="A1675" s="29"/>
      <c r="B1675" s="55"/>
      <c r="C1675" s="11"/>
      <c r="D1675" s="12"/>
      <c r="E1675" s="26"/>
      <c r="F1675" s="27"/>
    </row>
    <row r="1676" spans="1:6" ht="15" customHeight="1">
      <c r="A1676" s="29"/>
      <c r="B1676" s="55"/>
      <c r="C1676" s="11"/>
      <c r="D1676" s="12"/>
      <c r="E1676" s="26"/>
      <c r="F1676" s="27"/>
    </row>
    <row r="1677" spans="1:6" ht="15" customHeight="1">
      <c r="A1677" s="29"/>
      <c r="B1677" s="55"/>
      <c r="C1677" s="11"/>
      <c r="D1677" s="12"/>
      <c r="E1677" s="26"/>
      <c r="F1677" s="27"/>
    </row>
    <row r="1678" spans="1:6" ht="15" customHeight="1">
      <c r="A1678" s="29"/>
      <c r="B1678" s="55"/>
      <c r="C1678" s="11"/>
      <c r="D1678" s="12"/>
      <c r="E1678" s="26"/>
      <c r="F1678" s="27"/>
    </row>
    <row r="1679" spans="1:6" ht="15" customHeight="1">
      <c r="A1679" s="29"/>
      <c r="B1679" s="55"/>
      <c r="C1679" s="11"/>
      <c r="D1679" s="12"/>
      <c r="E1679" s="26"/>
      <c r="F1679" s="27"/>
    </row>
    <row r="1680" spans="1:6" ht="15" customHeight="1">
      <c r="A1680" s="29"/>
      <c r="B1680" s="55"/>
      <c r="C1680" s="11"/>
      <c r="D1680" s="12"/>
      <c r="E1680" s="26"/>
      <c r="F1680" s="27"/>
    </row>
    <row r="1681" spans="1:6" ht="15" customHeight="1">
      <c r="A1681" s="29"/>
      <c r="B1681" s="55"/>
      <c r="C1681" s="11"/>
      <c r="D1681" s="12"/>
      <c r="E1681" s="26"/>
      <c r="F1681" s="27"/>
    </row>
    <row r="1682" spans="1:6" ht="15" customHeight="1">
      <c r="A1682" s="29"/>
      <c r="B1682" s="57"/>
      <c r="C1682" s="11"/>
      <c r="D1682" s="12"/>
      <c r="E1682" s="26"/>
      <c r="F1682" s="27"/>
    </row>
    <row r="1683" spans="1:6">
      <c r="A1683" s="29"/>
      <c r="B1683" s="55"/>
      <c r="C1683" s="11"/>
      <c r="D1683" s="123"/>
      <c r="E1683" s="148"/>
      <c r="F1683" s="149"/>
    </row>
    <row r="1684" spans="1:6">
      <c r="A1684" s="29"/>
      <c r="B1684" s="25"/>
      <c r="C1684" s="11"/>
      <c r="D1684" s="123"/>
      <c r="E1684" s="148"/>
      <c r="F1684" s="150"/>
    </row>
    <row r="1685" spans="1:6">
      <c r="A1685" s="29"/>
      <c r="B1685" s="25"/>
      <c r="C1685" s="11"/>
      <c r="D1685" s="123"/>
      <c r="E1685" s="148"/>
      <c r="F1685" s="149"/>
    </row>
    <row r="1686" spans="1:6">
      <c r="A1686" s="29"/>
      <c r="B1686" s="25"/>
      <c r="C1686" s="11"/>
      <c r="D1686" s="123"/>
      <c r="E1686" s="148"/>
      <c r="F1686" s="149"/>
    </row>
    <row r="1687" spans="1:6">
      <c r="A1687" s="29"/>
      <c r="B1687" s="25"/>
      <c r="C1687" s="11"/>
      <c r="D1687" s="123"/>
      <c r="E1687" s="148"/>
      <c r="F1687" s="27"/>
    </row>
    <row r="1688" spans="1:6">
      <c r="A1688" s="29"/>
      <c r="B1688" s="25"/>
      <c r="C1688" s="11"/>
      <c r="D1688" s="123"/>
      <c r="E1688" s="148"/>
      <c r="F1688" s="149"/>
    </row>
    <row r="1689" spans="1:6" ht="15" customHeight="1">
      <c r="A1689" s="29"/>
      <c r="B1689" s="25"/>
      <c r="C1689" s="11"/>
      <c r="D1689" s="123"/>
      <c r="E1689" s="148"/>
      <c r="F1689" s="149"/>
    </row>
    <row r="1690" spans="1:6">
      <c r="A1690" s="29"/>
      <c r="B1690" s="25"/>
      <c r="C1690" s="11"/>
      <c r="D1690" s="123"/>
      <c r="E1690" s="148"/>
      <c r="F1690" s="27"/>
    </row>
    <row r="1691" spans="1:6" ht="15" customHeight="1">
      <c r="A1691" s="21"/>
      <c r="B1691" s="39"/>
      <c r="C1691" s="40"/>
      <c r="D1691" s="41"/>
      <c r="E1691" s="42"/>
      <c r="F1691" s="24"/>
    </row>
    <row r="1692" spans="1:6" ht="15" customHeight="1">
      <c r="A1692" s="15" t="s">
        <v>1</v>
      </c>
      <c r="B1692" s="43" t="s">
        <v>17</v>
      </c>
      <c r="C1692" s="17" t="s">
        <v>1</v>
      </c>
      <c r="D1692" s="18"/>
      <c r="E1692" s="44" t="s">
        <v>18</v>
      </c>
      <c r="F1692" s="38"/>
    </row>
    <row r="1693" spans="1:6" ht="15" customHeight="1">
      <c r="A1693" s="9" t="s">
        <v>1</v>
      </c>
      <c r="B1693" s="45" t="s">
        <v>1</v>
      </c>
      <c r="C1693" s="11" t="s">
        <v>1</v>
      </c>
      <c r="D1693" s="12"/>
      <c r="E1693" s="8" t="s">
        <v>1</v>
      </c>
      <c r="F1693" s="46"/>
    </row>
    <row r="1694" spans="1:6" ht="15" customHeight="1" thickBot="1">
      <c r="A1694" s="47"/>
      <c r="B1694" s="48" t="s">
        <v>401</v>
      </c>
      <c r="C1694" s="109">
        <f>C1616+0.01</f>
        <v>2.2199999999999975</v>
      </c>
      <c r="D1694" s="50"/>
      <c r="E1694" s="51"/>
      <c r="F1694" s="52"/>
    </row>
    <row r="1695" spans="1:6" ht="15" customHeight="1">
      <c r="A1695" s="2"/>
      <c r="B1695" s="3"/>
      <c r="C1695" s="4"/>
      <c r="D1695" s="5"/>
      <c r="E1695" s="6"/>
      <c r="F1695" s="7"/>
    </row>
    <row r="1696" spans="1:6" ht="15" customHeight="1">
      <c r="A1696" s="9"/>
      <c r="B1696" s="10"/>
      <c r="C1696" s="11"/>
      <c r="D1696" s="12"/>
      <c r="E1696" s="79" t="s">
        <v>59</v>
      </c>
      <c r="F1696" s="137"/>
    </row>
    <row r="1697" spans="1:6" ht="15" customHeight="1">
      <c r="A1697" s="15"/>
      <c r="B1697" s="16"/>
      <c r="C1697" s="17"/>
      <c r="D1697" s="18"/>
      <c r="E1697" s="138" t="s">
        <v>60</v>
      </c>
      <c r="F1697" s="139"/>
    </row>
    <row r="1698" spans="1:6" ht="15" customHeight="1">
      <c r="A1698" s="21"/>
      <c r="B1698" s="22"/>
      <c r="E1698" s="23"/>
      <c r="F1698" s="24"/>
    </row>
    <row r="1699" spans="1:6" ht="15" customHeight="1">
      <c r="A1699" s="29"/>
      <c r="B1699" s="25" t="s">
        <v>1</v>
      </c>
      <c r="C1699" s="11"/>
      <c r="D1699" s="12"/>
      <c r="E1699" s="26"/>
      <c r="F1699" s="27"/>
    </row>
    <row r="1700" spans="1:6" ht="15" customHeight="1">
      <c r="A1700" s="29"/>
      <c r="B1700" s="25" t="s">
        <v>1</v>
      </c>
      <c r="C1700" s="11"/>
      <c r="D1700" s="12"/>
      <c r="E1700" s="26"/>
      <c r="F1700" s="27"/>
    </row>
    <row r="1701" spans="1:6" ht="15" customHeight="1">
      <c r="A1701" s="29"/>
      <c r="B1701" s="25" t="s">
        <v>1</v>
      </c>
      <c r="C1701" s="11" t="s">
        <v>44</v>
      </c>
      <c r="D1701" s="12"/>
      <c r="E1701" s="26"/>
      <c r="F1701" s="27"/>
    </row>
    <row r="1702" spans="1:6" ht="15" customHeight="1">
      <c r="A1702" s="29"/>
      <c r="B1702" s="25" t="s">
        <v>1</v>
      </c>
      <c r="C1702" s="11"/>
      <c r="D1702" s="12"/>
      <c r="E1702" s="26"/>
      <c r="F1702" s="27"/>
    </row>
    <row r="1703" spans="1:6" ht="15" customHeight="1">
      <c r="A1703" s="29"/>
      <c r="B1703" s="25" t="s">
        <v>1</v>
      </c>
      <c r="C1703" s="11"/>
      <c r="D1703" s="12"/>
      <c r="E1703" s="26"/>
      <c r="F1703" s="27"/>
    </row>
    <row r="1704" spans="1:6" ht="15" customHeight="1">
      <c r="A1704" s="29"/>
      <c r="B1704" s="25" t="s">
        <v>1</v>
      </c>
      <c r="C1704" s="11"/>
      <c r="D1704" s="12"/>
      <c r="E1704" s="26"/>
      <c r="F1704" s="27"/>
    </row>
    <row r="1705" spans="1:6" ht="15" customHeight="1">
      <c r="A1705" s="29"/>
      <c r="B1705" s="25" t="s">
        <v>1</v>
      </c>
      <c r="C1705" s="11"/>
      <c r="D1705" s="12"/>
      <c r="E1705" s="26"/>
      <c r="F1705" s="27"/>
    </row>
    <row r="1706" spans="1:6" ht="15" customHeight="1">
      <c r="A1706" s="29"/>
      <c r="B1706" s="25" t="s">
        <v>1</v>
      </c>
      <c r="C1706" s="11"/>
      <c r="D1706" s="12"/>
      <c r="E1706" s="26"/>
      <c r="F1706" s="27"/>
    </row>
    <row r="1707" spans="1:6" ht="15" customHeight="1">
      <c r="A1707" s="29"/>
      <c r="B1707" s="25" t="s">
        <v>1</v>
      </c>
      <c r="C1707" s="11"/>
      <c r="D1707" s="12"/>
      <c r="E1707" s="26"/>
      <c r="F1707" s="27"/>
    </row>
    <row r="1708" spans="1:6" ht="15" customHeight="1">
      <c r="A1708" s="29"/>
      <c r="B1708" s="25" t="s">
        <v>1</v>
      </c>
      <c r="C1708" s="11"/>
      <c r="D1708" s="12"/>
      <c r="E1708" s="26"/>
      <c r="F1708" s="27"/>
    </row>
    <row r="1709" spans="1:6" ht="15" customHeight="1">
      <c r="A1709" s="29"/>
      <c r="B1709" s="25" t="s">
        <v>1</v>
      </c>
      <c r="C1709" s="11"/>
      <c r="D1709" s="12"/>
      <c r="E1709" s="26"/>
      <c r="F1709" s="27"/>
    </row>
    <row r="1710" spans="1:6" ht="15" customHeight="1">
      <c r="A1710" s="29"/>
      <c r="B1710" s="25" t="s">
        <v>1</v>
      </c>
      <c r="C1710" s="11"/>
      <c r="D1710" s="12"/>
      <c r="E1710" s="26"/>
      <c r="F1710" s="27"/>
    </row>
    <row r="1711" spans="1:6" ht="15" customHeight="1">
      <c r="A1711" s="29"/>
      <c r="B1711" s="25" t="s">
        <v>1</v>
      </c>
      <c r="C1711" s="11"/>
      <c r="D1711" s="12"/>
      <c r="E1711" s="26"/>
      <c r="F1711" s="27"/>
    </row>
    <row r="1712" spans="1:6" ht="15" customHeight="1">
      <c r="A1712" s="29"/>
      <c r="B1712" s="25" t="s">
        <v>1</v>
      </c>
      <c r="C1712" s="11"/>
      <c r="D1712" s="12"/>
      <c r="E1712" s="26"/>
      <c r="F1712" s="27"/>
    </row>
    <row r="1713" spans="1:6" ht="15" customHeight="1">
      <c r="A1713" s="29"/>
      <c r="B1713" s="56" t="s">
        <v>27</v>
      </c>
      <c r="C1713" s="11"/>
      <c r="D1713" s="12"/>
      <c r="E1713" s="26"/>
      <c r="F1713" s="27"/>
    </row>
    <row r="1714" spans="1:6" ht="15" customHeight="1">
      <c r="A1714" s="29"/>
      <c r="B1714" s="56" t="s">
        <v>1</v>
      </c>
      <c r="C1714" s="11"/>
      <c r="D1714" s="12"/>
      <c r="E1714" s="26"/>
      <c r="F1714" s="27"/>
    </row>
    <row r="1715" spans="1:6" ht="15" customHeight="1">
      <c r="A1715" s="29"/>
      <c r="B1715" s="56" t="s">
        <v>70</v>
      </c>
      <c r="C1715" s="11"/>
      <c r="D1715" s="12"/>
      <c r="E1715" s="26"/>
      <c r="F1715" s="27"/>
    </row>
    <row r="1716" spans="1:6" ht="15" customHeight="1">
      <c r="A1716" s="29"/>
      <c r="B1716" s="25" t="s">
        <v>1</v>
      </c>
      <c r="C1716" s="11"/>
      <c r="D1716" s="12"/>
      <c r="E1716" s="26"/>
      <c r="F1716" s="27"/>
    </row>
    <row r="1717" spans="1:6" ht="15" customHeight="1">
      <c r="A1717" s="29"/>
      <c r="B1717" s="88">
        <f>C1616</f>
        <v>2.2099999999999977</v>
      </c>
      <c r="C1717" s="11"/>
      <c r="D1717" s="12"/>
      <c r="E1717" s="26"/>
      <c r="F1717" s="27"/>
    </row>
    <row r="1718" spans="1:6" ht="15" customHeight="1">
      <c r="A1718" s="29"/>
      <c r="B1718" s="57" t="s">
        <v>1</v>
      </c>
      <c r="C1718" s="11"/>
      <c r="D1718" s="12"/>
      <c r="E1718" s="26"/>
      <c r="F1718" s="27"/>
    </row>
    <row r="1719" spans="1:6" ht="15" customHeight="1">
      <c r="A1719" s="29"/>
      <c r="B1719" s="88">
        <f>C1694</f>
        <v>2.2199999999999975</v>
      </c>
      <c r="C1719" s="11"/>
      <c r="D1719" s="12"/>
      <c r="E1719" s="26"/>
      <c r="F1719" s="27"/>
    </row>
    <row r="1720" spans="1:6" ht="15" customHeight="1">
      <c r="A1720" s="29"/>
      <c r="B1720" s="57"/>
      <c r="C1720" s="11"/>
      <c r="D1720" s="12"/>
      <c r="E1720" s="26"/>
      <c r="F1720" s="27"/>
    </row>
    <row r="1721" spans="1:6" ht="15" customHeight="1">
      <c r="A1721" s="29"/>
      <c r="B1721" s="88"/>
      <c r="C1721" s="11"/>
      <c r="D1721" s="12"/>
      <c r="E1721" s="26"/>
      <c r="F1721" s="27"/>
    </row>
    <row r="1722" spans="1:6" ht="15" customHeight="1">
      <c r="A1722" s="29"/>
      <c r="B1722" s="57"/>
      <c r="C1722" s="11"/>
      <c r="D1722" s="12"/>
      <c r="E1722" s="26"/>
      <c r="F1722" s="27"/>
    </row>
    <row r="1723" spans="1:6" ht="15" customHeight="1">
      <c r="A1723" s="29"/>
      <c r="B1723" s="57"/>
      <c r="C1723" s="11"/>
      <c r="D1723" s="12"/>
      <c r="E1723" s="26"/>
      <c r="F1723" s="27"/>
    </row>
    <row r="1724" spans="1:6" ht="15" customHeight="1">
      <c r="A1724" s="29"/>
      <c r="B1724" s="57"/>
      <c r="C1724" s="11"/>
      <c r="D1724" s="12"/>
      <c r="E1724" s="26"/>
      <c r="F1724" s="27"/>
    </row>
    <row r="1725" spans="1:6" ht="15" customHeight="1">
      <c r="A1725" s="29"/>
      <c r="B1725" s="57"/>
      <c r="C1725" s="11"/>
      <c r="D1725" s="12"/>
      <c r="E1725" s="26"/>
      <c r="F1725" s="27"/>
    </row>
    <row r="1726" spans="1:6" ht="15" customHeight="1">
      <c r="A1726" s="29"/>
      <c r="B1726" s="57"/>
      <c r="C1726" s="11"/>
      <c r="D1726" s="12"/>
      <c r="E1726" s="26"/>
      <c r="F1726" s="27"/>
    </row>
    <row r="1727" spans="1:6" ht="15" customHeight="1">
      <c r="A1727" s="29"/>
      <c r="B1727" s="57"/>
      <c r="C1727" s="11"/>
      <c r="D1727" s="12"/>
      <c r="E1727" s="26"/>
      <c r="F1727" s="27"/>
    </row>
    <row r="1728" spans="1:6" ht="15" customHeight="1">
      <c r="A1728" s="29"/>
      <c r="B1728" s="57"/>
      <c r="C1728" s="11"/>
      <c r="D1728" s="12"/>
      <c r="E1728" s="26"/>
      <c r="F1728" s="27"/>
    </row>
    <row r="1729" spans="1:6" ht="15" customHeight="1">
      <c r="A1729" s="29"/>
      <c r="B1729" s="57"/>
      <c r="C1729" s="11"/>
      <c r="D1729" s="12"/>
      <c r="E1729" s="26"/>
      <c r="F1729" s="27"/>
    </row>
    <row r="1730" spans="1:6" ht="15" customHeight="1">
      <c r="A1730" s="29"/>
      <c r="B1730" s="57"/>
      <c r="C1730" s="11"/>
      <c r="D1730" s="12"/>
      <c r="E1730" s="26"/>
      <c r="F1730" s="27"/>
    </row>
    <row r="1731" spans="1:6" ht="15" customHeight="1">
      <c r="A1731" s="29"/>
      <c r="B1731" s="57"/>
      <c r="C1731" s="11"/>
      <c r="D1731" s="12"/>
      <c r="E1731" s="26"/>
      <c r="F1731" s="27"/>
    </row>
    <row r="1732" spans="1:6" ht="15" customHeight="1">
      <c r="A1732" s="29"/>
      <c r="B1732" s="57"/>
      <c r="C1732" s="11"/>
      <c r="D1732" s="12"/>
      <c r="E1732" s="26"/>
      <c r="F1732" s="27"/>
    </row>
    <row r="1733" spans="1:6" ht="15" customHeight="1">
      <c r="A1733" s="29"/>
      <c r="B1733" s="57"/>
      <c r="C1733" s="11"/>
      <c r="D1733" s="12"/>
      <c r="E1733" s="26"/>
      <c r="F1733" s="27"/>
    </row>
    <row r="1734" spans="1:6" ht="15" customHeight="1">
      <c r="A1734" s="29"/>
      <c r="B1734" s="57"/>
      <c r="C1734" s="11"/>
      <c r="D1734" s="12"/>
      <c r="E1734" s="26"/>
      <c r="F1734" s="27"/>
    </row>
    <row r="1735" spans="1:6" ht="15" customHeight="1">
      <c r="A1735" s="29"/>
      <c r="B1735" s="57"/>
      <c r="C1735" s="11"/>
      <c r="D1735" s="12"/>
      <c r="E1735" s="26"/>
      <c r="F1735" s="27"/>
    </row>
    <row r="1736" spans="1:6" ht="15" customHeight="1">
      <c r="A1736" s="29"/>
      <c r="B1736" s="57"/>
      <c r="C1736" s="11"/>
      <c r="D1736" s="12"/>
      <c r="E1736" s="26"/>
      <c r="F1736" s="27"/>
    </row>
    <row r="1737" spans="1:6" ht="15" customHeight="1">
      <c r="A1737" s="29"/>
      <c r="B1737" s="57"/>
      <c r="C1737" s="11"/>
      <c r="D1737" s="12"/>
      <c r="E1737" s="26"/>
      <c r="F1737" s="27"/>
    </row>
    <row r="1738" spans="1:6" ht="15" customHeight="1">
      <c r="A1738" s="29"/>
      <c r="B1738" s="57"/>
      <c r="C1738" s="11"/>
      <c r="D1738" s="12"/>
      <c r="E1738" s="26"/>
      <c r="F1738" s="27"/>
    </row>
    <row r="1739" spans="1:6" ht="15" customHeight="1">
      <c r="A1739" s="29"/>
      <c r="B1739" s="57"/>
      <c r="C1739" s="11"/>
      <c r="D1739" s="12"/>
      <c r="E1739" s="26"/>
      <c r="F1739" s="27"/>
    </row>
    <row r="1740" spans="1:6" ht="15" customHeight="1">
      <c r="A1740" s="29"/>
      <c r="B1740" s="57"/>
      <c r="C1740" s="11"/>
      <c r="D1740" s="12"/>
      <c r="E1740" s="26"/>
      <c r="F1740" s="27"/>
    </row>
    <row r="1741" spans="1:6" ht="15" customHeight="1">
      <c r="A1741" s="29"/>
      <c r="B1741" s="25"/>
      <c r="C1741" s="11"/>
      <c r="D1741" s="12"/>
      <c r="E1741" s="26"/>
      <c r="F1741" s="27"/>
    </row>
    <row r="1742" spans="1:6" ht="15" customHeight="1">
      <c r="A1742" s="29"/>
      <c r="B1742" s="106"/>
      <c r="C1742" s="11"/>
      <c r="D1742" s="12"/>
      <c r="E1742" s="26"/>
      <c r="F1742" s="27"/>
    </row>
    <row r="1743" spans="1:6" ht="15" customHeight="1">
      <c r="A1743" s="29"/>
      <c r="B1743" s="25"/>
      <c r="C1743" s="11"/>
      <c r="D1743" s="12"/>
      <c r="E1743" s="26"/>
      <c r="F1743" s="27"/>
    </row>
    <row r="1744" spans="1:6" ht="15" customHeight="1">
      <c r="A1744" s="29"/>
      <c r="B1744" s="25" t="s">
        <v>1</v>
      </c>
      <c r="C1744" s="11"/>
      <c r="D1744" s="12"/>
      <c r="E1744" s="26"/>
      <c r="F1744" s="27"/>
    </row>
    <row r="1745" spans="1:6" ht="15" customHeight="1">
      <c r="A1745" s="29"/>
      <c r="B1745" s="25" t="s">
        <v>1</v>
      </c>
      <c r="C1745" s="11"/>
      <c r="D1745" s="12"/>
      <c r="E1745" s="26"/>
      <c r="F1745" s="27"/>
    </row>
    <row r="1746" spans="1:6" ht="15" customHeight="1">
      <c r="A1746" s="29"/>
      <c r="B1746" s="25" t="s">
        <v>1</v>
      </c>
      <c r="C1746" s="11"/>
      <c r="D1746" s="12"/>
      <c r="E1746" s="26"/>
      <c r="F1746" s="27"/>
    </row>
    <row r="1747" spans="1:6" ht="15" customHeight="1">
      <c r="A1747" s="29"/>
      <c r="B1747" s="25" t="s">
        <v>1</v>
      </c>
      <c r="C1747" s="11"/>
      <c r="D1747" s="12"/>
      <c r="E1747" s="26"/>
      <c r="F1747" s="27"/>
    </row>
    <row r="1748" spans="1:6" ht="15" customHeight="1">
      <c r="A1748" s="29"/>
      <c r="B1748" s="25" t="s">
        <v>1</v>
      </c>
      <c r="C1748" s="11"/>
      <c r="D1748" s="12"/>
      <c r="E1748" s="26"/>
      <c r="F1748" s="27"/>
    </row>
    <row r="1749" spans="1:6" ht="15" customHeight="1">
      <c r="A1749" s="29"/>
      <c r="B1749" s="25" t="s">
        <v>1</v>
      </c>
      <c r="C1749" s="11"/>
      <c r="D1749" s="12"/>
      <c r="E1749" s="26"/>
      <c r="F1749" s="27"/>
    </row>
    <row r="1750" spans="1:6" ht="15" customHeight="1">
      <c r="A1750" s="29"/>
      <c r="B1750" s="25" t="s">
        <v>1</v>
      </c>
      <c r="C1750" s="11"/>
      <c r="D1750" s="12"/>
      <c r="E1750" s="26"/>
      <c r="F1750" s="27"/>
    </row>
    <row r="1751" spans="1:6" ht="15" customHeight="1">
      <c r="A1751" s="29"/>
      <c r="B1751" s="25"/>
      <c r="C1751" s="11"/>
      <c r="D1751" s="12"/>
      <c r="E1751" s="26"/>
      <c r="F1751" s="27"/>
    </row>
    <row r="1752" spans="1:6" ht="15" customHeight="1">
      <c r="A1752" s="29"/>
      <c r="B1752" s="25"/>
      <c r="C1752" s="11"/>
      <c r="D1752" s="12"/>
      <c r="E1752" s="26"/>
      <c r="F1752" s="27"/>
    </row>
    <row r="1753" spans="1:6" ht="15" customHeight="1">
      <c r="A1753" s="29"/>
      <c r="B1753" s="25"/>
      <c r="C1753" s="11"/>
      <c r="D1753" s="12"/>
      <c r="E1753" s="26"/>
      <c r="F1753" s="27"/>
    </row>
    <row r="1754" spans="1:6" ht="15" customHeight="1">
      <c r="A1754" s="29"/>
      <c r="B1754" s="25"/>
      <c r="C1754" s="11"/>
      <c r="D1754" s="12"/>
      <c r="E1754" s="26"/>
      <c r="F1754" s="27"/>
    </row>
    <row r="1755" spans="1:6" ht="15" customHeight="1">
      <c r="A1755" s="29"/>
      <c r="B1755" s="25"/>
      <c r="C1755" s="11"/>
      <c r="D1755" s="12"/>
      <c r="E1755" s="26"/>
      <c r="F1755" s="27"/>
    </row>
    <row r="1756" spans="1:6" ht="15" customHeight="1">
      <c r="A1756" s="29"/>
      <c r="B1756" s="25"/>
      <c r="C1756" s="11"/>
      <c r="D1756" s="12"/>
      <c r="E1756" s="26"/>
      <c r="F1756" s="27"/>
    </row>
    <row r="1757" spans="1:6" ht="15" customHeight="1">
      <c r="A1757" s="29"/>
      <c r="B1757" s="25"/>
      <c r="C1757" s="11"/>
      <c r="D1757" s="12"/>
      <c r="E1757" s="26"/>
      <c r="F1757" s="27"/>
    </row>
    <row r="1758" spans="1:6" ht="15" customHeight="1">
      <c r="A1758" s="29"/>
      <c r="B1758" s="25"/>
      <c r="C1758" s="11"/>
      <c r="D1758" s="12"/>
      <c r="E1758" s="26"/>
      <c r="F1758" s="27"/>
    </row>
    <row r="1759" spans="1:6" ht="15" customHeight="1">
      <c r="A1759" s="29"/>
      <c r="B1759" s="25"/>
      <c r="C1759" s="11"/>
      <c r="D1759" s="12"/>
      <c r="E1759" s="26"/>
      <c r="F1759" s="27"/>
    </row>
    <row r="1760" spans="1:6" ht="15" customHeight="1">
      <c r="A1760" s="29"/>
      <c r="B1760" s="25"/>
      <c r="C1760" s="11"/>
      <c r="D1760" s="12"/>
      <c r="E1760" s="26"/>
      <c r="F1760" s="27"/>
    </row>
    <row r="1761" spans="1:6" ht="15" customHeight="1">
      <c r="A1761" s="29"/>
      <c r="B1761" s="25"/>
      <c r="C1761" s="11"/>
      <c r="D1761" s="12"/>
      <c r="E1761" s="26"/>
      <c r="F1761" s="27"/>
    </row>
    <row r="1762" spans="1:6" ht="15" customHeight="1">
      <c r="A1762" s="29"/>
      <c r="B1762" s="25"/>
      <c r="C1762" s="11"/>
      <c r="D1762" s="12"/>
      <c r="E1762" s="26"/>
      <c r="F1762" s="27"/>
    </row>
    <row r="1763" spans="1:6" ht="15" customHeight="1">
      <c r="A1763" s="29"/>
      <c r="B1763" s="25"/>
      <c r="C1763" s="11"/>
      <c r="D1763" s="12"/>
      <c r="E1763" s="26"/>
      <c r="F1763" s="27"/>
    </row>
    <row r="1764" spans="1:6" ht="15" customHeight="1">
      <c r="A1764" s="29"/>
      <c r="B1764" s="25"/>
      <c r="C1764" s="11"/>
      <c r="D1764" s="12"/>
      <c r="E1764" s="26"/>
      <c r="F1764" s="27"/>
    </row>
    <row r="1765" spans="1:6" ht="15" customHeight="1">
      <c r="A1765" s="29"/>
      <c r="B1765" s="25"/>
      <c r="C1765" s="11"/>
      <c r="D1765" s="12"/>
      <c r="E1765" s="26"/>
      <c r="F1765" s="27"/>
    </row>
    <row r="1766" spans="1:6" ht="15" customHeight="1">
      <c r="A1766" s="29"/>
      <c r="B1766" s="25"/>
      <c r="C1766" s="11"/>
      <c r="D1766" s="12"/>
      <c r="E1766" s="26"/>
      <c r="F1766" s="27"/>
    </row>
    <row r="1767" spans="1:6" ht="15" customHeight="1">
      <c r="A1767" s="29"/>
      <c r="B1767" s="25"/>
      <c r="C1767" s="11"/>
      <c r="D1767" s="12"/>
      <c r="E1767" s="26"/>
      <c r="F1767" s="27"/>
    </row>
    <row r="1768" spans="1:6" ht="15" customHeight="1">
      <c r="A1768" s="21"/>
      <c r="B1768" s="39"/>
      <c r="C1768" s="40"/>
      <c r="D1768" s="41"/>
      <c r="E1768" s="42"/>
      <c r="F1768" s="24"/>
    </row>
    <row r="1769" spans="1:6" ht="15" customHeight="1">
      <c r="A1769" s="15" t="s">
        <v>1</v>
      </c>
      <c r="B1769" s="43" t="s">
        <v>29</v>
      </c>
      <c r="C1769" s="17" t="s">
        <v>1</v>
      </c>
      <c r="D1769" s="18"/>
      <c r="E1769" s="44" t="s">
        <v>18</v>
      </c>
      <c r="F1769" s="38"/>
    </row>
    <row r="1770" spans="1:6" ht="15" customHeight="1">
      <c r="A1770" s="9" t="s">
        <v>1</v>
      </c>
      <c r="B1770" s="45" t="s">
        <v>1</v>
      </c>
      <c r="C1770" s="31" t="s">
        <v>1</v>
      </c>
      <c r="E1770" s="8" t="s">
        <v>1</v>
      </c>
      <c r="F1770" s="46"/>
    </row>
    <row r="1771" spans="1:6" ht="15" customHeight="1" thickBot="1">
      <c r="A1771" s="47"/>
      <c r="B1771" s="48" t="s">
        <v>401</v>
      </c>
      <c r="C1771" s="109">
        <f>C1694+0.01</f>
        <v>2.2299999999999973</v>
      </c>
      <c r="D1771" s="50"/>
      <c r="E1771" s="51"/>
      <c r="F1771" s="52"/>
    </row>
    <row r="1772" spans="1:6" ht="15" customHeight="1">
      <c r="A1772" s="2"/>
      <c r="B1772" s="3"/>
      <c r="C1772" s="4"/>
      <c r="D1772" s="5"/>
      <c r="E1772" s="6"/>
      <c r="F1772" s="7"/>
    </row>
    <row r="1773" spans="1:6" ht="15" customHeight="1">
      <c r="A1773" s="9"/>
      <c r="B1773" s="10" t="s">
        <v>312</v>
      </c>
      <c r="C1773" s="11"/>
      <c r="D1773" s="12"/>
      <c r="E1773" s="62"/>
      <c r="F1773" s="63"/>
    </row>
    <row r="1774" spans="1:6" ht="15" customHeight="1">
      <c r="A1774" s="15"/>
      <c r="B1774" s="124" t="s">
        <v>49</v>
      </c>
      <c r="C1774" s="17"/>
      <c r="D1774" s="18"/>
      <c r="E1774" s="19"/>
      <c r="F1774" s="20"/>
    </row>
    <row r="1775" spans="1:6" ht="8.25" customHeight="1">
      <c r="A1775" s="64"/>
      <c r="B1775" s="151"/>
      <c r="C1775" s="11"/>
      <c r="D1775" s="12"/>
      <c r="E1775" s="66"/>
      <c r="F1775" s="14"/>
    </row>
    <row r="1776" spans="1:6" ht="15" customHeight="1">
      <c r="A1776" s="152"/>
      <c r="B1776" s="30" t="s">
        <v>313</v>
      </c>
      <c r="C1776" s="153"/>
      <c r="D1776" s="132"/>
      <c r="E1776" s="154"/>
      <c r="F1776" s="14"/>
    </row>
    <row r="1777" spans="1:6" ht="15" customHeight="1">
      <c r="A1777" s="29"/>
      <c r="B1777" s="25"/>
      <c r="C1777" s="11"/>
      <c r="D1777" s="12"/>
      <c r="E1777" s="26"/>
      <c r="F1777" s="27"/>
    </row>
    <row r="1778" spans="1:6" ht="15" customHeight="1">
      <c r="A1778" s="152"/>
      <c r="B1778" s="30" t="s">
        <v>314</v>
      </c>
      <c r="C1778" s="153"/>
      <c r="D1778" s="132"/>
      <c r="E1778" s="154"/>
      <c r="F1778" s="14"/>
    </row>
    <row r="1779" spans="1:6" ht="15" customHeight="1">
      <c r="A1779" s="152"/>
      <c r="B1779" s="30" t="s">
        <v>315</v>
      </c>
      <c r="C1779" s="11"/>
      <c r="D1779" s="129"/>
      <c r="E1779" s="26"/>
      <c r="F1779" s="27"/>
    </row>
    <row r="1780" spans="1:6" ht="15" customHeight="1">
      <c r="A1780" s="29"/>
      <c r="B1780" s="25"/>
      <c r="C1780" s="11"/>
      <c r="D1780" s="12"/>
      <c r="E1780" s="26"/>
      <c r="F1780" s="27"/>
    </row>
    <row r="1781" spans="1:6" ht="15" customHeight="1">
      <c r="A1781" s="29"/>
      <c r="B1781" s="25" t="s">
        <v>71</v>
      </c>
      <c r="C1781" s="34"/>
      <c r="D1781" s="129"/>
      <c r="E1781" s="26"/>
      <c r="F1781" s="27"/>
    </row>
    <row r="1782" spans="1:6" ht="15" customHeight="1">
      <c r="A1782" s="29"/>
      <c r="B1782" s="25"/>
      <c r="C1782" s="11"/>
      <c r="D1782" s="12"/>
      <c r="E1782" s="26"/>
      <c r="F1782" s="27"/>
    </row>
    <row r="1783" spans="1:6" ht="15" customHeight="1">
      <c r="A1783" s="29"/>
      <c r="B1783" s="25" t="s">
        <v>72</v>
      </c>
      <c r="C1783" s="34"/>
      <c r="D1783" s="129"/>
      <c r="E1783" s="26"/>
      <c r="F1783" s="27"/>
    </row>
    <row r="1784" spans="1:6" ht="15" customHeight="1">
      <c r="A1784" s="29"/>
      <c r="B1784" s="25" t="s">
        <v>73</v>
      </c>
      <c r="C1784" s="11"/>
      <c r="D1784" s="12"/>
      <c r="E1784" s="26"/>
      <c r="F1784" s="27"/>
    </row>
    <row r="1785" spans="1:6" ht="15" customHeight="1">
      <c r="A1785" s="29"/>
      <c r="B1785" s="25" t="s">
        <v>74</v>
      </c>
      <c r="C1785" s="34"/>
      <c r="D1785" s="129"/>
      <c r="E1785" s="26"/>
      <c r="F1785" s="27"/>
    </row>
    <row r="1786" spans="1:6" ht="15" customHeight="1">
      <c r="A1786" s="29"/>
      <c r="B1786" s="25"/>
      <c r="C1786" s="11"/>
      <c r="D1786" s="12"/>
      <c r="E1786" s="26"/>
      <c r="F1786" s="27"/>
    </row>
    <row r="1787" spans="1:6" ht="15" customHeight="1">
      <c r="A1787" s="29"/>
      <c r="B1787" s="25" t="s">
        <v>75</v>
      </c>
      <c r="C1787" s="34"/>
      <c r="D1787" s="129"/>
      <c r="E1787" s="26"/>
      <c r="F1787" s="27"/>
    </row>
    <row r="1788" spans="1:6" ht="15" customHeight="1">
      <c r="A1788" s="29"/>
      <c r="B1788" s="25" t="s">
        <v>76</v>
      </c>
      <c r="C1788" s="11"/>
      <c r="D1788" s="12"/>
      <c r="E1788" s="26"/>
      <c r="F1788" s="27"/>
    </row>
    <row r="1789" spans="1:6" ht="15" customHeight="1">
      <c r="A1789" s="29"/>
      <c r="B1789" s="25"/>
      <c r="C1789" s="34"/>
      <c r="D1789" s="129"/>
      <c r="E1789" s="26"/>
      <c r="F1789" s="27"/>
    </row>
    <row r="1790" spans="1:6" ht="15" customHeight="1">
      <c r="A1790" s="29"/>
      <c r="B1790" s="25" t="s">
        <v>77</v>
      </c>
      <c r="C1790" s="11"/>
      <c r="D1790" s="12"/>
      <c r="E1790" s="26"/>
      <c r="F1790" s="27"/>
    </row>
    <row r="1791" spans="1:6" ht="15" customHeight="1">
      <c r="A1791" s="29"/>
      <c r="B1791" s="25" t="s">
        <v>78</v>
      </c>
      <c r="C1791" s="34"/>
      <c r="D1791" s="129"/>
      <c r="E1791" s="26"/>
      <c r="F1791" s="27"/>
    </row>
    <row r="1792" spans="1:6" ht="15" customHeight="1">
      <c r="A1792" s="29"/>
      <c r="B1792" s="25" t="s">
        <v>79</v>
      </c>
      <c r="C1792" s="11"/>
      <c r="D1792" s="12"/>
      <c r="E1792" s="26"/>
      <c r="F1792" s="27"/>
    </row>
    <row r="1793" spans="1:6" ht="9" customHeight="1">
      <c r="A1793" s="29"/>
      <c r="B1793" s="25"/>
      <c r="C1793" s="34"/>
      <c r="D1793" s="129"/>
      <c r="E1793" s="26"/>
      <c r="F1793" s="27"/>
    </row>
    <row r="1794" spans="1:6" ht="15" customHeight="1">
      <c r="A1794" s="9"/>
      <c r="B1794" s="25" t="s">
        <v>316</v>
      </c>
      <c r="C1794" s="11"/>
      <c r="D1794" s="12"/>
      <c r="E1794" s="26"/>
      <c r="F1794" s="27"/>
    </row>
    <row r="1795" spans="1:6" ht="15" customHeight="1">
      <c r="A1795" s="9"/>
      <c r="B1795" s="25"/>
      <c r="C1795" s="11"/>
      <c r="D1795" s="12"/>
      <c r="E1795" s="26"/>
      <c r="F1795" s="27"/>
    </row>
    <row r="1796" spans="1:6" ht="15" customHeight="1">
      <c r="A1796" s="9"/>
      <c r="B1796" s="25" t="s">
        <v>317</v>
      </c>
      <c r="C1796" s="11"/>
      <c r="D1796" s="12"/>
      <c r="E1796" s="26"/>
      <c r="F1796" s="27"/>
    </row>
    <row r="1797" spans="1:6" ht="15" customHeight="1">
      <c r="A1797" s="9"/>
      <c r="B1797" s="25"/>
      <c r="C1797" s="11"/>
      <c r="D1797" s="12"/>
      <c r="E1797" s="26"/>
      <c r="F1797" s="27"/>
    </row>
    <row r="1798" spans="1:6" ht="15" customHeight="1">
      <c r="A1798" s="9"/>
      <c r="B1798" s="55" t="s">
        <v>80</v>
      </c>
      <c r="C1798" s="11"/>
      <c r="D1798" s="12"/>
      <c r="E1798" s="26"/>
      <c r="F1798" s="27"/>
    </row>
    <row r="1799" spans="1:6" ht="15" customHeight="1">
      <c r="A1799" s="9"/>
      <c r="B1799" s="55"/>
      <c r="C1799" s="11"/>
      <c r="D1799" s="12"/>
      <c r="E1799" s="26"/>
      <c r="F1799" s="27"/>
    </row>
    <row r="1800" spans="1:6" ht="15" customHeight="1">
      <c r="A1800" s="9"/>
      <c r="B1800" s="25" t="s">
        <v>556</v>
      </c>
      <c r="C1800" s="11"/>
      <c r="D1800" s="12"/>
      <c r="E1800" s="26"/>
      <c r="F1800" s="27"/>
    </row>
    <row r="1801" spans="1:6" ht="15" customHeight="1">
      <c r="A1801" s="9"/>
      <c r="B1801" s="25" t="s">
        <v>557</v>
      </c>
      <c r="C1801" s="11"/>
      <c r="D1801" s="12"/>
      <c r="E1801" s="26"/>
      <c r="F1801" s="27"/>
    </row>
    <row r="1802" spans="1:6" ht="15" customHeight="1">
      <c r="A1802" s="9"/>
      <c r="B1802" s="25" t="s">
        <v>558</v>
      </c>
      <c r="C1802" s="11"/>
      <c r="D1802" s="12"/>
      <c r="E1802" s="26"/>
      <c r="F1802" s="27"/>
    </row>
    <row r="1803" spans="1:6" ht="15" customHeight="1">
      <c r="A1803" s="9"/>
      <c r="B1803" s="33"/>
      <c r="C1803" s="34"/>
      <c r="D1803" s="12"/>
      <c r="E1803" s="26"/>
      <c r="F1803" s="27"/>
    </row>
    <row r="1804" spans="1:6" ht="15" customHeight="1">
      <c r="A1804" s="9"/>
      <c r="B1804" s="25" t="s">
        <v>81</v>
      </c>
      <c r="C1804" s="11"/>
      <c r="D1804" s="12"/>
      <c r="E1804" s="26"/>
      <c r="F1804" s="27"/>
    </row>
    <row r="1805" spans="1:6" ht="15" customHeight="1">
      <c r="A1805" s="9"/>
      <c r="B1805" s="25"/>
      <c r="C1805" s="11"/>
      <c r="D1805" s="12"/>
      <c r="E1805" s="26"/>
      <c r="F1805" s="27"/>
    </row>
    <row r="1806" spans="1:6" ht="15" customHeight="1">
      <c r="A1806" s="9" t="s">
        <v>2</v>
      </c>
      <c r="B1806" s="25" t="s">
        <v>318</v>
      </c>
      <c r="C1806" s="11">
        <v>5</v>
      </c>
      <c r="D1806" s="12" t="s">
        <v>25</v>
      </c>
      <c r="E1806" s="26"/>
      <c r="F1806" s="27"/>
    </row>
    <row r="1807" spans="1:6" ht="15" customHeight="1">
      <c r="A1807" s="9"/>
      <c r="B1807" s="25"/>
      <c r="C1807" s="11"/>
      <c r="D1807" s="12"/>
      <c r="E1807" s="26"/>
      <c r="F1807" s="27"/>
    </row>
    <row r="1808" spans="1:6" ht="15" customHeight="1">
      <c r="A1808" s="9" t="s">
        <v>6</v>
      </c>
      <c r="B1808" s="25" t="s">
        <v>319</v>
      </c>
      <c r="C1808" s="11">
        <v>22</v>
      </c>
      <c r="D1808" s="12" t="s">
        <v>25</v>
      </c>
      <c r="E1808" s="26"/>
      <c r="F1808" s="27"/>
    </row>
    <row r="1809" spans="1:6" ht="15" customHeight="1">
      <c r="A1809" s="9"/>
      <c r="B1809" s="25"/>
      <c r="C1809" s="11"/>
      <c r="D1809" s="12"/>
      <c r="E1809" s="26"/>
      <c r="F1809" s="27"/>
    </row>
    <row r="1810" spans="1:6" ht="15" customHeight="1">
      <c r="A1810" s="9" t="s">
        <v>7</v>
      </c>
      <c r="B1810" s="25" t="s">
        <v>559</v>
      </c>
      <c r="C1810" s="11">
        <v>50</v>
      </c>
      <c r="D1810" s="12" t="s">
        <v>25</v>
      </c>
      <c r="E1810" s="26"/>
      <c r="F1810" s="27"/>
    </row>
    <row r="1811" spans="1:6" ht="15" customHeight="1">
      <c r="A1811" s="9"/>
      <c r="B1811" s="25"/>
      <c r="C1811" s="11"/>
      <c r="D1811" s="12"/>
      <c r="E1811" s="26"/>
      <c r="F1811" s="27"/>
    </row>
    <row r="1812" spans="1:6" ht="15" customHeight="1">
      <c r="A1812" s="29" t="s">
        <v>8</v>
      </c>
      <c r="B1812" s="55" t="s">
        <v>108</v>
      </c>
      <c r="C1812" s="11"/>
      <c r="D1812" s="12"/>
      <c r="E1812" s="155"/>
      <c r="F1812" s="156"/>
    </row>
    <row r="1813" spans="1:6" ht="15" customHeight="1">
      <c r="A1813" s="29"/>
      <c r="B1813" s="55" t="s">
        <v>560</v>
      </c>
      <c r="C1813" s="11">
        <v>3</v>
      </c>
      <c r="D1813" s="12" t="s">
        <v>32</v>
      </c>
      <c r="E1813" s="155"/>
      <c r="F1813" s="156"/>
    </row>
    <row r="1814" spans="1:6" ht="15" customHeight="1">
      <c r="A1814" s="83"/>
      <c r="B1814" s="30"/>
      <c r="C1814" s="11"/>
      <c r="D1814" s="12"/>
      <c r="E1814" s="157"/>
      <c r="F1814" s="134"/>
    </row>
    <row r="1815" spans="1:6" ht="15" customHeight="1">
      <c r="A1815" s="29" t="s">
        <v>10</v>
      </c>
      <c r="B1815" s="55" t="s">
        <v>561</v>
      </c>
      <c r="C1815" s="11">
        <v>2</v>
      </c>
      <c r="D1815" s="12" t="s">
        <v>32</v>
      </c>
      <c r="E1815" s="155"/>
      <c r="F1815" s="156"/>
    </row>
    <row r="1816" spans="1:6" ht="15" customHeight="1">
      <c r="A1816" s="29"/>
      <c r="B1816" s="55"/>
      <c r="C1816" s="11"/>
      <c r="D1816" s="12"/>
      <c r="E1816" s="155"/>
      <c r="F1816" s="156"/>
    </row>
    <row r="1817" spans="1:6" ht="15" customHeight="1">
      <c r="A1817" s="29" t="s">
        <v>14</v>
      </c>
      <c r="B1817" s="55" t="s">
        <v>562</v>
      </c>
      <c r="C1817" s="11"/>
      <c r="D1817" s="12" t="s">
        <v>1</v>
      </c>
      <c r="E1817" s="155"/>
      <c r="F1817" s="156"/>
    </row>
    <row r="1818" spans="1:6" ht="15" customHeight="1">
      <c r="A1818" s="29"/>
      <c r="B1818" s="55" t="s">
        <v>323</v>
      </c>
      <c r="C1818" s="11">
        <v>3</v>
      </c>
      <c r="D1818" s="12" t="s">
        <v>32</v>
      </c>
      <c r="E1818" s="155"/>
      <c r="F1818" s="156"/>
    </row>
    <row r="1819" spans="1:6" ht="15" customHeight="1">
      <c r="A1819" s="29"/>
      <c r="B1819" s="55"/>
      <c r="C1819" s="11"/>
      <c r="D1819" s="12"/>
      <c r="E1819" s="155"/>
      <c r="F1819" s="156"/>
    </row>
    <row r="1820" spans="1:6" ht="15" customHeight="1">
      <c r="A1820" s="29" t="s">
        <v>16</v>
      </c>
      <c r="B1820" s="55" t="s">
        <v>324</v>
      </c>
      <c r="C1820" s="11"/>
      <c r="D1820" s="12" t="s">
        <v>1</v>
      </c>
      <c r="E1820" s="155"/>
      <c r="F1820" s="156"/>
    </row>
    <row r="1821" spans="1:6" ht="15" customHeight="1">
      <c r="A1821" s="29"/>
      <c r="B1821" s="55" t="s">
        <v>325</v>
      </c>
      <c r="C1821" s="11">
        <v>3</v>
      </c>
      <c r="D1821" s="12" t="s">
        <v>32</v>
      </c>
      <c r="E1821" s="155"/>
      <c r="F1821" s="156"/>
    </row>
    <row r="1822" spans="1:6" ht="15" customHeight="1">
      <c r="A1822" s="29"/>
      <c r="B1822" s="55"/>
      <c r="C1822" s="11"/>
      <c r="D1822" s="12"/>
      <c r="E1822" s="155"/>
      <c r="F1822" s="156"/>
    </row>
    <row r="1823" spans="1:6" ht="15" customHeight="1">
      <c r="A1823" s="9"/>
      <c r="B1823" s="25" t="s">
        <v>326</v>
      </c>
      <c r="C1823" s="11"/>
      <c r="D1823" s="12"/>
      <c r="E1823" s="26"/>
      <c r="F1823" s="27"/>
    </row>
    <row r="1824" spans="1:6" ht="11.25" customHeight="1">
      <c r="A1824" s="9"/>
      <c r="B1824" s="25"/>
      <c r="C1824" s="11"/>
      <c r="D1824" s="12"/>
      <c r="E1824" s="26"/>
      <c r="F1824" s="27"/>
    </row>
    <row r="1825" spans="1:6" ht="15" customHeight="1">
      <c r="A1825" s="9"/>
      <c r="B1825" s="25" t="s">
        <v>82</v>
      </c>
      <c r="C1825" s="11"/>
      <c r="D1825" s="12"/>
      <c r="E1825" s="26"/>
      <c r="F1825" s="27"/>
    </row>
    <row r="1826" spans="1:6" ht="15" customHeight="1">
      <c r="A1826" s="9"/>
      <c r="B1826" s="25"/>
      <c r="C1826" s="11"/>
      <c r="D1826" s="12"/>
      <c r="E1826" s="26"/>
      <c r="F1826" s="27"/>
    </row>
    <row r="1827" spans="1:6" ht="15" customHeight="1">
      <c r="A1827" s="9" t="s">
        <v>24</v>
      </c>
      <c r="B1827" s="25" t="s">
        <v>83</v>
      </c>
      <c r="C1827" s="11">
        <v>4</v>
      </c>
      <c r="D1827" s="12" t="s">
        <v>32</v>
      </c>
      <c r="E1827" s="26"/>
      <c r="F1827" s="27"/>
    </row>
    <row r="1828" spans="1:6" ht="15" customHeight="1">
      <c r="A1828" s="9"/>
      <c r="B1828" s="25"/>
      <c r="C1828" s="11"/>
      <c r="D1828" s="12"/>
      <c r="E1828" s="26"/>
      <c r="F1828" s="27"/>
    </row>
    <row r="1829" spans="1:6" ht="15" customHeight="1">
      <c r="A1829" s="29"/>
      <c r="B1829" s="25" t="s">
        <v>308</v>
      </c>
      <c r="C1829" s="11"/>
      <c r="D1829" s="158"/>
      <c r="E1829" s="26"/>
      <c r="F1829" s="27"/>
    </row>
    <row r="1830" spans="1:6" ht="15" customHeight="1">
      <c r="A1830" s="29"/>
      <c r="B1830" s="25"/>
      <c r="C1830" s="11"/>
      <c r="D1830" s="158"/>
      <c r="E1830" s="26"/>
      <c r="F1830" s="27"/>
    </row>
    <row r="1831" spans="1:6" ht="15" customHeight="1">
      <c r="A1831" s="29" t="s">
        <v>31</v>
      </c>
      <c r="B1831" s="25" t="s">
        <v>84</v>
      </c>
      <c r="C1831" s="11" t="s">
        <v>21</v>
      </c>
      <c r="D1831" s="158"/>
      <c r="E1831" s="26"/>
      <c r="F1831" s="27"/>
    </row>
    <row r="1832" spans="1:6" ht="8.25" customHeight="1">
      <c r="A1832" s="9"/>
      <c r="B1832" s="25"/>
      <c r="C1832" s="11"/>
      <c r="D1832" s="12"/>
      <c r="E1832" s="26"/>
      <c r="F1832" s="27"/>
    </row>
    <row r="1833" spans="1:6" ht="15" customHeight="1">
      <c r="A1833" s="29"/>
      <c r="B1833" s="28" t="s">
        <v>309</v>
      </c>
      <c r="C1833" s="131"/>
      <c r="D1833" s="132"/>
      <c r="E1833" s="26"/>
      <c r="F1833" s="27"/>
    </row>
    <row r="1834" spans="1:6" ht="8.25" customHeight="1">
      <c r="A1834" s="29"/>
      <c r="B1834" s="25"/>
      <c r="C1834" s="11"/>
      <c r="D1834" s="12"/>
      <c r="E1834" s="26"/>
      <c r="F1834" s="27"/>
    </row>
    <row r="1835" spans="1:6" ht="15" customHeight="1">
      <c r="A1835" s="29" t="s">
        <v>34</v>
      </c>
      <c r="B1835" s="25" t="s">
        <v>63</v>
      </c>
      <c r="C1835" s="34"/>
      <c r="D1835" s="129"/>
      <c r="E1835" s="26"/>
      <c r="F1835" s="27"/>
    </row>
    <row r="1836" spans="1:6" ht="15" customHeight="1">
      <c r="A1836" s="29"/>
      <c r="B1836" s="25" t="s">
        <v>107</v>
      </c>
      <c r="C1836" s="11"/>
      <c r="D1836" s="12"/>
      <c r="E1836" s="26"/>
      <c r="F1836" s="27"/>
    </row>
    <row r="1837" spans="1:6" ht="15" customHeight="1">
      <c r="A1837" s="29"/>
      <c r="B1837" s="25" t="s">
        <v>65</v>
      </c>
      <c r="C1837" s="34">
        <f>C1810</f>
        <v>50</v>
      </c>
      <c r="D1837" s="129" t="s">
        <v>25</v>
      </c>
      <c r="E1837" s="26"/>
      <c r="F1837" s="27"/>
    </row>
    <row r="1838" spans="1:6" ht="15" customHeight="1">
      <c r="A1838" s="29"/>
      <c r="B1838" s="25"/>
      <c r="C1838" s="11"/>
      <c r="D1838" s="12"/>
      <c r="E1838" s="26"/>
      <c r="F1838" s="27"/>
    </row>
    <row r="1839" spans="1:6" ht="15" customHeight="1">
      <c r="A1839" s="29" t="s">
        <v>35</v>
      </c>
      <c r="B1839" s="25" t="s">
        <v>85</v>
      </c>
      <c r="C1839" s="11"/>
      <c r="D1839" s="12"/>
      <c r="E1839" s="26"/>
      <c r="F1839" s="27"/>
    </row>
    <row r="1840" spans="1:6" ht="15" customHeight="1">
      <c r="A1840" s="29"/>
      <c r="B1840" s="25" t="s">
        <v>86</v>
      </c>
      <c r="C1840" s="11">
        <f>C1806+C1808</f>
        <v>27</v>
      </c>
      <c r="D1840" s="12" t="s">
        <v>25</v>
      </c>
      <c r="E1840" s="26"/>
      <c r="F1840" s="27"/>
    </row>
    <row r="1841" spans="1:6" ht="15" customHeight="1">
      <c r="A1841" s="29"/>
      <c r="B1841" s="57"/>
      <c r="C1841" s="11"/>
      <c r="D1841" s="12"/>
      <c r="E1841" s="26"/>
      <c r="F1841" s="27"/>
    </row>
    <row r="1842" spans="1:6" ht="15" customHeight="1">
      <c r="A1842" s="29" t="s">
        <v>37</v>
      </c>
      <c r="B1842" s="25" t="s">
        <v>310</v>
      </c>
      <c r="C1842" s="11"/>
      <c r="D1842" s="12"/>
      <c r="E1842" s="26"/>
      <c r="F1842" s="27"/>
    </row>
    <row r="1843" spans="1:6" ht="15" customHeight="1">
      <c r="A1843" s="29"/>
      <c r="B1843" s="25" t="s">
        <v>66</v>
      </c>
      <c r="C1843" s="11">
        <v>11</v>
      </c>
      <c r="D1843" s="12" t="s">
        <v>32</v>
      </c>
      <c r="E1843" s="26"/>
      <c r="F1843" s="27"/>
    </row>
    <row r="1844" spans="1:6" ht="15" customHeight="1">
      <c r="A1844" s="9"/>
      <c r="B1844" s="25"/>
      <c r="C1844" s="11"/>
      <c r="D1844" s="12"/>
      <c r="E1844" s="26"/>
      <c r="F1844" s="27"/>
    </row>
    <row r="1845" spans="1:6" ht="15" customHeight="1">
      <c r="A1845" s="9"/>
      <c r="B1845" s="25"/>
      <c r="C1845" s="11"/>
      <c r="D1845" s="12"/>
      <c r="E1845" s="26"/>
      <c r="F1845" s="27"/>
    </row>
    <row r="1846" spans="1:6">
      <c r="A1846" s="29"/>
      <c r="B1846" s="25"/>
      <c r="C1846" s="11"/>
      <c r="D1846" s="123"/>
      <c r="E1846" s="148"/>
      <c r="F1846" s="27"/>
    </row>
    <row r="1847" spans="1:6" ht="15" customHeight="1">
      <c r="A1847" s="21"/>
      <c r="B1847" s="39"/>
      <c r="C1847" s="40"/>
      <c r="D1847" s="41"/>
      <c r="E1847" s="42"/>
      <c r="F1847" s="24"/>
    </row>
    <row r="1848" spans="1:6" ht="15" customHeight="1">
      <c r="A1848" s="15" t="s">
        <v>1</v>
      </c>
      <c r="B1848" s="43" t="s">
        <v>17</v>
      </c>
      <c r="C1848" s="17" t="s">
        <v>1</v>
      </c>
      <c r="D1848" s="18"/>
      <c r="E1848" s="44" t="s">
        <v>18</v>
      </c>
      <c r="F1848" s="38"/>
    </row>
    <row r="1849" spans="1:6" ht="15" customHeight="1">
      <c r="A1849" s="9" t="s">
        <v>1</v>
      </c>
      <c r="B1849" s="45" t="s">
        <v>1</v>
      </c>
      <c r="C1849" s="11" t="s">
        <v>1</v>
      </c>
      <c r="D1849" s="12"/>
      <c r="E1849" s="8" t="s">
        <v>1</v>
      </c>
      <c r="F1849" s="46"/>
    </row>
    <row r="1850" spans="1:6" ht="15" customHeight="1" thickBot="1">
      <c r="A1850" s="47"/>
      <c r="B1850" s="48" t="s">
        <v>401</v>
      </c>
      <c r="C1850" s="109">
        <f>C1771+0.01</f>
        <v>2.2399999999999971</v>
      </c>
      <c r="D1850" s="50"/>
      <c r="E1850" s="51"/>
      <c r="F1850" s="52"/>
    </row>
    <row r="1851" spans="1:6" ht="15" customHeight="1">
      <c r="A1851" s="2"/>
      <c r="B1851" s="3"/>
      <c r="C1851" s="4"/>
      <c r="D1851" s="5"/>
      <c r="E1851" s="6"/>
      <c r="F1851" s="7"/>
    </row>
    <row r="1852" spans="1:6" ht="15" customHeight="1">
      <c r="A1852" s="9"/>
      <c r="B1852" s="10"/>
      <c r="C1852" s="11"/>
      <c r="D1852" s="12"/>
      <c r="E1852" s="79" t="s">
        <v>312</v>
      </c>
      <c r="F1852" s="137"/>
    </row>
    <row r="1853" spans="1:6" ht="15" customHeight="1">
      <c r="A1853" s="15"/>
      <c r="B1853" s="16"/>
      <c r="C1853" s="17"/>
      <c r="D1853" s="18"/>
      <c r="E1853" s="138"/>
      <c r="F1853" s="139"/>
    </row>
    <row r="1854" spans="1:6" ht="15" customHeight="1">
      <c r="A1854" s="21"/>
      <c r="B1854" s="22"/>
      <c r="E1854" s="23"/>
      <c r="F1854" s="24"/>
    </row>
    <row r="1855" spans="1:6" ht="15" customHeight="1">
      <c r="A1855" s="29"/>
      <c r="B1855" s="25" t="s">
        <v>137</v>
      </c>
      <c r="C1855" s="11"/>
      <c r="D1855" s="12"/>
      <c r="E1855" s="26"/>
      <c r="F1855" s="27"/>
    </row>
    <row r="1856" spans="1:6" ht="15" customHeight="1">
      <c r="A1856" s="29"/>
      <c r="B1856" s="25"/>
      <c r="C1856" s="11"/>
      <c r="D1856" s="12"/>
      <c r="E1856" s="26"/>
      <c r="F1856" s="27"/>
    </row>
    <row r="1857" spans="1:6" ht="15" customHeight="1">
      <c r="A1857" s="29" t="s">
        <v>2</v>
      </c>
      <c r="B1857" s="25" t="s">
        <v>87</v>
      </c>
      <c r="C1857" s="11"/>
      <c r="D1857" s="12"/>
      <c r="E1857" s="26"/>
      <c r="F1857" s="27"/>
    </row>
    <row r="1858" spans="1:6" ht="15" customHeight="1">
      <c r="A1858" s="29"/>
      <c r="B1858" s="25" t="s">
        <v>88</v>
      </c>
      <c r="C1858" s="11" t="s">
        <v>21</v>
      </c>
      <c r="D1858" s="12"/>
      <c r="E1858" s="26"/>
      <c r="F1858" s="27"/>
    </row>
    <row r="1859" spans="1:6" ht="15" customHeight="1">
      <c r="A1859" s="29"/>
      <c r="B1859" s="25"/>
      <c r="C1859" s="11"/>
      <c r="D1859" s="12"/>
      <c r="E1859" s="26"/>
      <c r="F1859" s="27"/>
    </row>
    <row r="1860" spans="1:6" ht="15" customHeight="1">
      <c r="A1860" s="29" t="s">
        <v>6</v>
      </c>
      <c r="B1860" s="25" t="s">
        <v>89</v>
      </c>
      <c r="C1860" s="11"/>
      <c r="D1860" s="12"/>
      <c r="E1860" s="26"/>
      <c r="F1860" s="27"/>
    </row>
    <row r="1861" spans="1:6" ht="15" customHeight="1">
      <c r="A1861" s="29"/>
      <c r="B1861" s="25" t="s">
        <v>90</v>
      </c>
      <c r="C1861" s="11"/>
      <c r="D1861" s="12"/>
      <c r="E1861" s="26"/>
      <c r="F1861" s="27"/>
    </row>
    <row r="1862" spans="1:6" ht="15" customHeight="1">
      <c r="A1862" s="29"/>
      <c r="B1862" s="25" t="s">
        <v>91</v>
      </c>
      <c r="C1862" s="11" t="s">
        <v>21</v>
      </c>
      <c r="D1862" s="12"/>
      <c r="E1862" s="26"/>
      <c r="F1862" s="27"/>
    </row>
    <row r="1863" spans="1:6" ht="15" customHeight="1">
      <c r="A1863" s="29"/>
      <c r="B1863" s="25"/>
      <c r="C1863" s="11"/>
      <c r="D1863" s="12"/>
      <c r="E1863" s="26"/>
      <c r="F1863" s="27"/>
    </row>
    <row r="1864" spans="1:6" ht="15" customHeight="1">
      <c r="A1864" s="29" t="s">
        <v>7</v>
      </c>
      <c r="B1864" s="25" t="s">
        <v>92</v>
      </c>
      <c r="C1864" s="11"/>
      <c r="D1864" s="12"/>
      <c r="E1864" s="26"/>
      <c r="F1864" s="27"/>
    </row>
    <row r="1865" spans="1:6" ht="15" customHeight="1">
      <c r="A1865" s="29"/>
      <c r="B1865" s="25" t="s">
        <v>93</v>
      </c>
      <c r="C1865" s="11"/>
      <c r="D1865" s="12"/>
      <c r="E1865" s="26"/>
      <c r="F1865" s="27"/>
    </row>
    <row r="1866" spans="1:6" ht="15" customHeight="1">
      <c r="A1866" s="29"/>
      <c r="B1866" s="25" t="s">
        <v>88</v>
      </c>
      <c r="C1866" s="11" t="s">
        <v>21</v>
      </c>
      <c r="D1866" s="12"/>
      <c r="E1866" s="26"/>
      <c r="F1866" s="27"/>
    </row>
    <row r="1867" spans="1:6" ht="15" customHeight="1">
      <c r="A1867" s="9"/>
      <c r="B1867" s="25"/>
      <c r="C1867" s="11"/>
      <c r="D1867" s="12"/>
      <c r="E1867" s="26"/>
      <c r="F1867" s="27"/>
    </row>
    <row r="1868" spans="1:6" ht="15" customHeight="1">
      <c r="A1868" s="9"/>
      <c r="B1868" s="25"/>
      <c r="C1868" s="11"/>
      <c r="D1868" s="12"/>
      <c r="E1868" s="26"/>
      <c r="F1868" s="27"/>
    </row>
    <row r="1869" spans="1:6" ht="15" customHeight="1">
      <c r="A1869" s="9"/>
      <c r="B1869" s="25"/>
      <c r="C1869" s="11"/>
      <c r="D1869" s="12"/>
      <c r="E1869" s="26"/>
      <c r="F1869" s="27"/>
    </row>
    <row r="1870" spans="1:6" ht="15" customHeight="1">
      <c r="A1870" s="9"/>
      <c r="B1870" s="25"/>
      <c r="C1870" s="11"/>
      <c r="D1870" s="12"/>
      <c r="E1870" s="26"/>
      <c r="F1870" s="27"/>
    </row>
    <row r="1871" spans="1:6" ht="15" customHeight="1">
      <c r="A1871" s="9"/>
      <c r="B1871" s="25"/>
      <c r="C1871" s="11"/>
      <c r="D1871" s="12"/>
      <c r="E1871" s="26"/>
      <c r="F1871" s="27"/>
    </row>
    <row r="1872" spans="1:6" ht="15" customHeight="1">
      <c r="A1872" s="9"/>
      <c r="B1872" s="25"/>
      <c r="C1872" s="11"/>
      <c r="D1872" s="12"/>
      <c r="E1872" s="26"/>
      <c r="F1872" s="27"/>
    </row>
    <row r="1873" spans="1:6" ht="15" customHeight="1">
      <c r="A1873" s="9"/>
      <c r="B1873" s="25"/>
      <c r="C1873" s="11"/>
      <c r="D1873" s="12"/>
      <c r="E1873" s="26"/>
      <c r="F1873" s="27"/>
    </row>
    <row r="1874" spans="1:6" ht="15" customHeight="1">
      <c r="A1874" s="9"/>
      <c r="B1874" s="25"/>
      <c r="C1874" s="11"/>
      <c r="D1874" s="12"/>
      <c r="E1874" s="26"/>
      <c r="F1874" s="27"/>
    </row>
    <row r="1875" spans="1:6" ht="15" customHeight="1">
      <c r="A1875" s="9"/>
      <c r="B1875" s="25"/>
      <c r="C1875" s="11"/>
      <c r="D1875" s="12"/>
      <c r="E1875" s="26"/>
      <c r="F1875" s="27"/>
    </row>
    <row r="1876" spans="1:6" ht="15" customHeight="1">
      <c r="A1876" s="9"/>
      <c r="B1876" s="25"/>
      <c r="C1876" s="11"/>
      <c r="D1876" s="12"/>
      <c r="E1876" s="26"/>
      <c r="F1876" s="27"/>
    </row>
    <row r="1877" spans="1:6" ht="15" customHeight="1">
      <c r="A1877" s="9"/>
      <c r="B1877" s="25"/>
      <c r="C1877" s="11"/>
      <c r="D1877" s="12"/>
      <c r="E1877" s="26"/>
      <c r="F1877" s="27"/>
    </row>
    <row r="1878" spans="1:6" ht="15" customHeight="1">
      <c r="A1878" s="9"/>
      <c r="B1878" s="25"/>
      <c r="C1878" s="11"/>
      <c r="D1878" s="12"/>
      <c r="E1878" s="26"/>
      <c r="F1878" s="27"/>
    </row>
    <row r="1879" spans="1:6" ht="15" customHeight="1">
      <c r="A1879" s="9"/>
      <c r="B1879" s="25"/>
      <c r="C1879" s="11"/>
      <c r="D1879" s="12"/>
      <c r="E1879" s="26"/>
      <c r="F1879" s="27"/>
    </row>
    <row r="1880" spans="1:6" ht="15" customHeight="1">
      <c r="A1880" s="9"/>
      <c r="B1880" s="25"/>
      <c r="C1880" s="11"/>
      <c r="D1880" s="12"/>
      <c r="E1880" s="26"/>
      <c r="F1880" s="27"/>
    </row>
    <row r="1881" spans="1:6" ht="15" customHeight="1">
      <c r="A1881" s="9"/>
      <c r="B1881" s="25"/>
      <c r="C1881" s="11"/>
      <c r="D1881" s="12"/>
      <c r="E1881" s="26"/>
      <c r="F1881" s="27"/>
    </row>
    <row r="1882" spans="1:6" ht="15" customHeight="1">
      <c r="A1882" s="9"/>
      <c r="B1882" s="25"/>
      <c r="C1882" s="11"/>
      <c r="D1882" s="12"/>
      <c r="E1882" s="26"/>
      <c r="F1882" s="27"/>
    </row>
    <row r="1883" spans="1:6" ht="15" customHeight="1">
      <c r="A1883" s="9"/>
      <c r="B1883" s="25"/>
      <c r="C1883" s="11"/>
      <c r="D1883" s="12"/>
      <c r="E1883" s="26"/>
      <c r="F1883" s="27"/>
    </row>
    <row r="1884" spans="1:6" ht="15" customHeight="1">
      <c r="A1884" s="9"/>
      <c r="B1884" s="25"/>
      <c r="C1884" s="11"/>
      <c r="D1884" s="12"/>
      <c r="E1884" s="26"/>
      <c r="F1884" s="27"/>
    </row>
    <row r="1885" spans="1:6" ht="15" customHeight="1">
      <c r="A1885" s="9"/>
      <c r="B1885" s="25"/>
      <c r="C1885" s="11"/>
      <c r="D1885" s="12"/>
      <c r="E1885" s="26"/>
      <c r="F1885" s="27"/>
    </row>
    <row r="1886" spans="1:6" ht="15" customHeight="1">
      <c r="A1886" s="9"/>
      <c r="B1886" s="25"/>
      <c r="C1886" s="11"/>
      <c r="D1886" s="12"/>
      <c r="E1886" s="26"/>
      <c r="F1886" s="27"/>
    </row>
    <row r="1887" spans="1:6" ht="15" customHeight="1">
      <c r="A1887" s="9"/>
      <c r="B1887" s="25"/>
      <c r="C1887" s="11"/>
      <c r="D1887" s="12"/>
      <c r="E1887" s="26"/>
      <c r="F1887" s="27"/>
    </row>
    <row r="1888" spans="1:6" ht="15" customHeight="1">
      <c r="A1888" s="9"/>
      <c r="B1888" s="25"/>
      <c r="C1888" s="11"/>
      <c r="D1888" s="12"/>
      <c r="E1888" s="26"/>
      <c r="F1888" s="27"/>
    </row>
    <row r="1889" spans="1:6" ht="15" customHeight="1">
      <c r="A1889" s="9"/>
      <c r="B1889" s="25"/>
      <c r="C1889" s="11"/>
      <c r="D1889" s="12"/>
      <c r="E1889" s="26"/>
      <c r="F1889" s="27"/>
    </row>
    <row r="1890" spans="1:6" ht="15" customHeight="1">
      <c r="A1890" s="9"/>
      <c r="B1890" s="25"/>
      <c r="C1890" s="11"/>
      <c r="D1890" s="12"/>
      <c r="E1890" s="26"/>
      <c r="F1890" s="27"/>
    </row>
    <row r="1891" spans="1:6" ht="15" customHeight="1">
      <c r="A1891" s="9"/>
      <c r="B1891" s="25"/>
      <c r="C1891" s="11"/>
      <c r="D1891" s="12"/>
      <c r="E1891" s="26"/>
      <c r="F1891" s="27"/>
    </row>
    <row r="1892" spans="1:6" ht="15" customHeight="1">
      <c r="A1892" s="9"/>
      <c r="B1892" s="25"/>
      <c r="C1892" s="11"/>
      <c r="D1892" s="12"/>
      <c r="E1892" s="26"/>
      <c r="F1892" s="27"/>
    </row>
    <row r="1893" spans="1:6" ht="15" customHeight="1">
      <c r="A1893" s="9"/>
      <c r="B1893" s="25"/>
      <c r="C1893" s="11"/>
      <c r="D1893" s="12"/>
      <c r="E1893" s="26"/>
      <c r="F1893" s="27"/>
    </row>
    <row r="1894" spans="1:6" ht="15" customHeight="1">
      <c r="A1894" s="9"/>
      <c r="B1894" s="25"/>
      <c r="C1894" s="11"/>
      <c r="D1894" s="12"/>
      <c r="E1894" s="26"/>
      <c r="F1894" s="27"/>
    </row>
    <row r="1895" spans="1:6" ht="15" customHeight="1">
      <c r="A1895" s="9"/>
      <c r="B1895" s="25"/>
      <c r="C1895" s="11"/>
      <c r="D1895" s="12"/>
      <c r="E1895" s="26"/>
      <c r="F1895" s="27"/>
    </row>
    <row r="1896" spans="1:6" ht="15" customHeight="1">
      <c r="A1896" s="9"/>
      <c r="B1896" s="25"/>
      <c r="C1896" s="11"/>
      <c r="D1896" s="12"/>
      <c r="E1896" s="26"/>
      <c r="F1896" s="27"/>
    </row>
    <row r="1897" spans="1:6" ht="15" customHeight="1">
      <c r="A1897" s="9"/>
      <c r="B1897" s="25"/>
      <c r="C1897" s="11"/>
      <c r="D1897" s="12"/>
      <c r="E1897" s="26"/>
      <c r="F1897" s="27"/>
    </row>
    <row r="1898" spans="1:6" ht="15" customHeight="1">
      <c r="A1898" s="9"/>
      <c r="B1898" s="25"/>
      <c r="C1898" s="11"/>
      <c r="D1898" s="12"/>
      <c r="E1898" s="26"/>
      <c r="F1898" s="27"/>
    </row>
    <row r="1899" spans="1:6" ht="15" customHeight="1">
      <c r="A1899" s="9"/>
      <c r="B1899" s="25"/>
      <c r="C1899" s="11"/>
      <c r="D1899" s="12"/>
      <c r="E1899" s="26"/>
      <c r="F1899" s="27"/>
    </row>
    <row r="1900" spans="1:6" ht="15" customHeight="1">
      <c r="A1900" s="9"/>
      <c r="B1900" s="25"/>
      <c r="C1900" s="11"/>
      <c r="D1900" s="12"/>
      <c r="E1900" s="26"/>
      <c r="F1900" s="27"/>
    </row>
    <row r="1901" spans="1:6" ht="15" customHeight="1">
      <c r="A1901" s="9"/>
      <c r="B1901" s="25"/>
      <c r="C1901" s="11"/>
      <c r="D1901" s="12"/>
      <c r="E1901" s="26"/>
      <c r="F1901" s="27"/>
    </row>
    <row r="1902" spans="1:6" ht="15" customHeight="1">
      <c r="A1902" s="9"/>
      <c r="B1902" s="25"/>
      <c r="C1902" s="11"/>
      <c r="D1902" s="12"/>
      <c r="E1902" s="26"/>
      <c r="F1902" s="27"/>
    </row>
    <row r="1903" spans="1:6" ht="15" customHeight="1">
      <c r="A1903" s="9"/>
      <c r="B1903" s="25"/>
      <c r="C1903" s="11"/>
      <c r="D1903" s="12"/>
      <c r="E1903" s="26"/>
      <c r="F1903" s="27"/>
    </row>
    <row r="1904" spans="1:6" ht="15" customHeight="1">
      <c r="A1904" s="9"/>
      <c r="B1904" s="25"/>
      <c r="C1904" s="11"/>
      <c r="D1904" s="12"/>
      <c r="E1904" s="26"/>
      <c r="F1904" s="27"/>
    </row>
    <row r="1905" spans="1:6" ht="15" customHeight="1">
      <c r="A1905" s="9"/>
      <c r="B1905" s="25"/>
      <c r="C1905" s="11"/>
      <c r="D1905" s="12"/>
      <c r="E1905" s="26"/>
      <c r="F1905" s="27"/>
    </row>
    <row r="1906" spans="1:6" ht="15" customHeight="1">
      <c r="A1906" s="9"/>
      <c r="B1906" s="25"/>
      <c r="C1906" s="11"/>
      <c r="D1906" s="12"/>
      <c r="E1906" s="26"/>
      <c r="F1906" s="27"/>
    </row>
    <row r="1907" spans="1:6" ht="15" customHeight="1">
      <c r="A1907" s="9"/>
      <c r="B1907" s="25"/>
      <c r="C1907" s="11"/>
      <c r="D1907" s="12"/>
      <c r="E1907" s="26"/>
      <c r="F1907" s="27"/>
    </row>
    <row r="1908" spans="1:6" ht="15" customHeight="1">
      <c r="A1908" s="9"/>
      <c r="B1908" s="25"/>
      <c r="C1908" s="11"/>
      <c r="D1908" s="12"/>
      <c r="E1908" s="26"/>
      <c r="F1908" s="27"/>
    </row>
    <row r="1909" spans="1:6" ht="15" customHeight="1">
      <c r="A1909" s="9"/>
      <c r="B1909" s="25"/>
      <c r="C1909" s="11"/>
      <c r="D1909" s="12"/>
      <c r="E1909" s="26"/>
      <c r="F1909" s="27"/>
    </row>
    <row r="1910" spans="1:6" ht="15" customHeight="1">
      <c r="A1910" s="9"/>
      <c r="B1910" s="25"/>
      <c r="C1910" s="11"/>
      <c r="D1910" s="12"/>
      <c r="E1910" s="26"/>
      <c r="F1910" s="27"/>
    </row>
    <row r="1911" spans="1:6" ht="15" customHeight="1">
      <c r="A1911" s="9"/>
      <c r="B1911" s="25"/>
      <c r="C1911" s="11"/>
      <c r="D1911" s="12"/>
      <c r="E1911" s="26"/>
      <c r="F1911" s="27"/>
    </row>
    <row r="1912" spans="1:6" ht="15" customHeight="1">
      <c r="A1912" s="9"/>
      <c r="B1912" s="25"/>
      <c r="C1912" s="11"/>
      <c r="D1912" s="12"/>
      <c r="E1912" s="26"/>
      <c r="F1912" s="27"/>
    </row>
    <row r="1913" spans="1:6" ht="15" customHeight="1">
      <c r="A1913" s="9"/>
      <c r="B1913" s="25"/>
      <c r="C1913" s="11"/>
      <c r="D1913" s="12"/>
      <c r="E1913" s="26"/>
      <c r="F1913" s="27"/>
    </row>
    <row r="1914" spans="1:6" ht="15" customHeight="1">
      <c r="A1914" s="9"/>
      <c r="B1914" s="25"/>
      <c r="C1914" s="11"/>
      <c r="D1914" s="12"/>
      <c r="E1914" s="26"/>
      <c r="F1914" s="27"/>
    </row>
    <row r="1915" spans="1:6" ht="15" customHeight="1">
      <c r="A1915" s="9"/>
      <c r="B1915" s="25"/>
      <c r="C1915" s="11"/>
      <c r="D1915" s="12"/>
      <c r="E1915" s="26"/>
      <c r="F1915" s="27"/>
    </row>
    <row r="1916" spans="1:6" ht="15" customHeight="1">
      <c r="A1916" s="9"/>
      <c r="B1916" s="25"/>
      <c r="C1916" s="11"/>
      <c r="D1916" s="12"/>
      <c r="E1916" s="26"/>
      <c r="F1916" s="27"/>
    </row>
    <row r="1917" spans="1:6" ht="15" customHeight="1">
      <c r="A1917" s="9"/>
      <c r="B1917" s="25"/>
      <c r="C1917" s="11"/>
      <c r="D1917" s="12"/>
      <c r="E1917" s="26"/>
      <c r="F1917" s="27"/>
    </row>
    <row r="1918" spans="1:6" ht="15" customHeight="1">
      <c r="A1918" s="9"/>
      <c r="B1918" s="25"/>
      <c r="C1918" s="11"/>
      <c r="D1918" s="12"/>
      <c r="E1918" s="26"/>
      <c r="F1918" s="27"/>
    </row>
    <row r="1919" spans="1:6" ht="15" customHeight="1">
      <c r="A1919" s="9"/>
      <c r="B1919" s="25"/>
      <c r="C1919" s="11"/>
      <c r="D1919" s="12"/>
      <c r="E1919" s="26"/>
      <c r="F1919" s="27"/>
    </row>
    <row r="1920" spans="1:6" ht="15" customHeight="1">
      <c r="A1920" s="9"/>
      <c r="B1920" s="25"/>
      <c r="C1920" s="11"/>
      <c r="D1920" s="12"/>
      <c r="E1920" s="26"/>
      <c r="F1920" s="27"/>
    </row>
    <row r="1921" spans="1:6" ht="15" customHeight="1">
      <c r="A1921" s="9"/>
      <c r="B1921" s="25"/>
      <c r="C1921" s="11"/>
      <c r="D1921" s="12"/>
      <c r="E1921" s="26"/>
      <c r="F1921" s="27"/>
    </row>
    <row r="1922" spans="1:6" ht="15" customHeight="1">
      <c r="A1922" s="9"/>
      <c r="B1922" s="25"/>
      <c r="C1922" s="11"/>
      <c r="D1922" s="12"/>
      <c r="E1922" s="26"/>
      <c r="F1922" s="27"/>
    </row>
    <row r="1923" spans="1:6" ht="15" customHeight="1">
      <c r="A1923" s="9"/>
      <c r="B1923" s="25"/>
      <c r="C1923" s="11"/>
      <c r="D1923" s="12"/>
      <c r="E1923" s="26"/>
      <c r="F1923" s="27"/>
    </row>
    <row r="1924" spans="1:6" ht="15" customHeight="1">
      <c r="A1924" s="21"/>
      <c r="B1924" s="39"/>
      <c r="C1924" s="40"/>
      <c r="D1924" s="41"/>
      <c r="E1924" s="42"/>
      <c r="F1924" s="24"/>
    </row>
    <row r="1925" spans="1:6" ht="15" customHeight="1">
      <c r="A1925" s="15" t="s">
        <v>1</v>
      </c>
      <c r="B1925" s="43" t="s">
        <v>17</v>
      </c>
      <c r="C1925" s="17" t="s">
        <v>1</v>
      </c>
      <c r="D1925" s="18"/>
      <c r="E1925" s="44" t="s">
        <v>18</v>
      </c>
      <c r="F1925" s="38"/>
    </row>
    <row r="1926" spans="1:6" ht="15" customHeight="1">
      <c r="A1926" s="9" t="s">
        <v>1</v>
      </c>
      <c r="B1926" s="45" t="s">
        <v>1</v>
      </c>
      <c r="C1926" s="11" t="s">
        <v>1</v>
      </c>
      <c r="D1926" s="12"/>
      <c r="E1926" s="8" t="s">
        <v>1</v>
      </c>
      <c r="F1926" s="46"/>
    </row>
    <row r="1927" spans="1:6" ht="15" customHeight="1" thickBot="1">
      <c r="A1927" s="47"/>
      <c r="B1927" s="48" t="s">
        <v>401</v>
      </c>
      <c r="C1927" s="109">
        <f>C1850+0.01</f>
        <v>2.2499999999999969</v>
      </c>
      <c r="D1927" s="50"/>
      <c r="E1927" s="51"/>
      <c r="F1927" s="52"/>
    </row>
    <row r="1928" spans="1:6" ht="15" customHeight="1">
      <c r="A1928" s="2"/>
      <c r="B1928" s="3"/>
      <c r="C1928" s="4"/>
      <c r="D1928" s="5"/>
      <c r="E1928" s="6"/>
      <c r="F1928" s="7"/>
    </row>
    <row r="1929" spans="1:6" ht="15" customHeight="1">
      <c r="A1929" s="9"/>
      <c r="B1929" s="10"/>
      <c r="C1929" s="11"/>
      <c r="D1929" s="12"/>
      <c r="E1929" s="79" t="s">
        <v>312</v>
      </c>
      <c r="F1929" s="137"/>
    </row>
    <row r="1930" spans="1:6" ht="15" customHeight="1">
      <c r="A1930" s="15"/>
      <c r="B1930" s="16"/>
      <c r="C1930" s="17"/>
      <c r="D1930" s="18"/>
      <c r="E1930" s="138"/>
      <c r="F1930" s="139"/>
    </row>
    <row r="1931" spans="1:6" ht="15" customHeight="1">
      <c r="A1931" s="9"/>
      <c r="B1931" s="25"/>
      <c r="C1931" s="11"/>
      <c r="D1931" s="12"/>
      <c r="E1931" s="26"/>
      <c r="F1931" s="27"/>
    </row>
    <row r="1932" spans="1:6" ht="15" customHeight="1">
      <c r="A1932" s="9"/>
      <c r="B1932" s="25"/>
      <c r="C1932" s="11"/>
      <c r="D1932" s="12"/>
      <c r="E1932" s="26"/>
      <c r="F1932" s="27"/>
    </row>
    <row r="1933" spans="1:6" ht="15" customHeight="1">
      <c r="A1933" s="9"/>
      <c r="B1933" s="25"/>
      <c r="C1933" s="11"/>
      <c r="D1933" s="12"/>
      <c r="E1933" s="26"/>
      <c r="F1933" s="27"/>
    </row>
    <row r="1934" spans="1:6" ht="15" customHeight="1">
      <c r="A1934" s="9"/>
      <c r="B1934" s="25"/>
      <c r="C1934" s="11"/>
      <c r="D1934" s="12"/>
      <c r="E1934" s="26"/>
      <c r="F1934" s="27"/>
    </row>
    <row r="1935" spans="1:6" ht="15" customHeight="1">
      <c r="A1935" s="9"/>
      <c r="B1935" s="25"/>
      <c r="C1935" s="11"/>
      <c r="D1935" s="12"/>
      <c r="E1935" s="26"/>
      <c r="F1935" s="27"/>
    </row>
    <row r="1936" spans="1:6" ht="15" customHeight="1">
      <c r="A1936" s="9"/>
      <c r="B1936" s="25"/>
      <c r="C1936" s="11"/>
      <c r="D1936" s="12"/>
      <c r="E1936" s="26"/>
      <c r="F1936" s="27"/>
    </row>
    <row r="1937" spans="1:6" ht="15" customHeight="1">
      <c r="A1937" s="9"/>
      <c r="B1937" s="25"/>
      <c r="C1937" s="11"/>
      <c r="D1937" s="12"/>
      <c r="E1937" s="26"/>
      <c r="F1937" s="27"/>
    </row>
    <row r="1938" spans="1:6" ht="15" customHeight="1">
      <c r="A1938" s="9"/>
      <c r="B1938" s="25"/>
      <c r="C1938" s="11"/>
      <c r="D1938" s="12"/>
      <c r="E1938" s="26"/>
      <c r="F1938" s="27"/>
    </row>
    <row r="1939" spans="1:6" ht="15" customHeight="1">
      <c r="A1939" s="9"/>
      <c r="B1939" s="25"/>
      <c r="C1939" s="11"/>
      <c r="D1939" s="12"/>
      <c r="E1939" s="26"/>
      <c r="F1939" s="27"/>
    </row>
    <row r="1940" spans="1:6" ht="15" customHeight="1">
      <c r="A1940" s="9"/>
      <c r="B1940" s="25"/>
      <c r="C1940" s="11"/>
      <c r="D1940" s="12"/>
      <c r="E1940" s="26"/>
      <c r="F1940" s="27"/>
    </row>
    <row r="1941" spans="1:6" ht="15" customHeight="1">
      <c r="A1941" s="9"/>
      <c r="B1941" s="25"/>
      <c r="C1941" s="11"/>
      <c r="D1941" s="12"/>
      <c r="E1941" s="26"/>
      <c r="F1941" s="27"/>
    </row>
    <row r="1942" spans="1:6" ht="15" customHeight="1">
      <c r="A1942" s="9"/>
      <c r="B1942" s="25"/>
      <c r="C1942" s="11"/>
      <c r="D1942" s="12"/>
      <c r="E1942" s="26"/>
      <c r="F1942" s="27"/>
    </row>
    <row r="1943" spans="1:6" ht="15" customHeight="1">
      <c r="A1943" s="9"/>
      <c r="B1943" s="25"/>
      <c r="C1943" s="11"/>
      <c r="D1943" s="12"/>
      <c r="E1943" s="26"/>
      <c r="F1943" s="27"/>
    </row>
    <row r="1944" spans="1:6" ht="15" customHeight="1">
      <c r="A1944" s="9"/>
      <c r="B1944" s="25"/>
      <c r="C1944" s="11"/>
      <c r="D1944" s="12"/>
      <c r="E1944" s="26"/>
      <c r="F1944" s="27"/>
    </row>
    <row r="1945" spans="1:6" ht="15" customHeight="1">
      <c r="A1945" s="9"/>
      <c r="B1945" s="25"/>
      <c r="C1945" s="11"/>
      <c r="D1945" s="12"/>
      <c r="E1945" s="26"/>
      <c r="F1945" s="27"/>
    </row>
    <row r="1946" spans="1:6" ht="15" customHeight="1">
      <c r="A1946" s="9"/>
      <c r="B1946" s="25"/>
      <c r="C1946" s="11"/>
      <c r="D1946" s="12"/>
      <c r="E1946" s="26"/>
      <c r="F1946" s="27"/>
    </row>
    <row r="1947" spans="1:6" ht="15" customHeight="1">
      <c r="A1947" s="9"/>
      <c r="B1947" s="25"/>
      <c r="C1947" s="11"/>
      <c r="D1947" s="12"/>
      <c r="E1947" s="26"/>
      <c r="F1947" s="27"/>
    </row>
    <row r="1948" spans="1:6" ht="15" customHeight="1">
      <c r="A1948" s="9"/>
      <c r="B1948" s="25"/>
      <c r="C1948" s="11"/>
      <c r="D1948" s="12"/>
      <c r="E1948" s="26"/>
      <c r="F1948" s="27"/>
    </row>
    <row r="1949" spans="1:6" ht="15" customHeight="1">
      <c r="A1949" s="9"/>
      <c r="B1949" s="25"/>
      <c r="C1949" s="11"/>
      <c r="D1949" s="12"/>
      <c r="E1949" s="26"/>
      <c r="F1949" s="27"/>
    </row>
    <row r="1950" spans="1:6" ht="15" customHeight="1">
      <c r="A1950" s="9"/>
      <c r="B1950" s="25"/>
      <c r="C1950" s="11"/>
      <c r="D1950" s="12"/>
      <c r="E1950" s="26"/>
      <c r="F1950" s="27"/>
    </row>
    <row r="1951" spans="1:6" ht="15" customHeight="1">
      <c r="A1951" s="9"/>
      <c r="B1951" s="25"/>
      <c r="C1951" s="11"/>
      <c r="D1951" s="12"/>
      <c r="E1951" s="26"/>
      <c r="F1951" s="27"/>
    </row>
    <row r="1952" spans="1:6" ht="15" customHeight="1">
      <c r="A1952" s="9"/>
      <c r="B1952" s="25"/>
      <c r="C1952" s="11"/>
      <c r="D1952" s="12"/>
      <c r="E1952" s="26"/>
      <c r="F1952" s="27"/>
    </row>
    <row r="1953" spans="1:6" ht="15" customHeight="1">
      <c r="A1953" s="9"/>
      <c r="B1953" s="25"/>
      <c r="C1953" s="11"/>
      <c r="D1953" s="12"/>
      <c r="E1953" s="26"/>
      <c r="F1953" s="27"/>
    </row>
    <row r="1954" spans="1:6" ht="15" customHeight="1">
      <c r="A1954" s="29"/>
      <c r="B1954" s="25" t="s">
        <v>1</v>
      </c>
      <c r="C1954" s="11"/>
      <c r="D1954" s="12"/>
      <c r="E1954" s="26"/>
      <c r="F1954" s="27"/>
    </row>
    <row r="1955" spans="1:6" ht="15" customHeight="1">
      <c r="A1955" s="29"/>
      <c r="B1955" s="56" t="s">
        <v>27</v>
      </c>
      <c r="C1955" s="11"/>
      <c r="D1955" s="12"/>
      <c r="E1955" s="26"/>
      <c r="F1955" s="27"/>
    </row>
    <row r="1956" spans="1:6" ht="15" customHeight="1">
      <c r="A1956" s="29"/>
      <c r="B1956" s="56" t="s">
        <v>1</v>
      </c>
      <c r="C1956" s="11"/>
      <c r="D1956" s="12"/>
      <c r="E1956" s="26"/>
      <c r="F1956" s="27"/>
    </row>
    <row r="1957" spans="1:6" ht="15" customHeight="1">
      <c r="A1957" s="29"/>
      <c r="B1957" s="56" t="s">
        <v>70</v>
      </c>
      <c r="C1957" s="11"/>
      <c r="D1957" s="12"/>
      <c r="E1957" s="26"/>
      <c r="F1957" s="27"/>
    </row>
    <row r="1958" spans="1:6" ht="15" customHeight="1">
      <c r="A1958" s="29"/>
      <c r="B1958" s="25" t="s">
        <v>1</v>
      </c>
      <c r="C1958" s="11"/>
      <c r="D1958" s="12"/>
      <c r="E1958" s="26"/>
      <c r="F1958" s="27"/>
    </row>
    <row r="1959" spans="1:6" ht="15" customHeight="1">
      <c r="A1959" s="29"/>
      <c r="B1959" s="88">
        <f>C1850</f>
        <v>2.2399999999999971</v>
      </c>
      <c r="C1959" s="11"/>
      <c r="D1959" s="12"/>
      <c r="E1959" s="26"/>
      <c r="F1959" s="27"/>
    </row>
    <row r="1960" spans="1:6" ht="15" customHeight="1">
      <c r="A1960" s="29"/>
      <c r="B1960" s="57" t="s">
        <v>1</v>
      </c>
      <c r="C1960" s="11"/>
      <c r="D1960" s="12"/>
      <c r="E1960" s="26"/>
      <c r="F1960" s="27"/>
    </row>
    <row r="1961" spans="1:6" ht="15" customHeight="1">
      <c r="A1961" s="29"/>
      <c r="B1961" s="88">
        <f>C2004</f>
        <v>2.2599999999999967</v>
      </c>
      <c r="C1961" s="11"/>
      <c r="D1961" s="12"/>
      <c r="E1961" s="26"/>
      <c r="F1961" s="27"/>
    </row>
    <row r="1962" spans="1:6" ht="15" customHeight="1">
      <c r="A1962" s="29"/>
      <c r="B1962" s="57"/>
      <c r="C1962" s="11"/>
      <c r="D1962" s="12"/>
      <c r="E1962" s="26"/>
      <c r="F1962" s="27"/>
    </row>
    <row r="1963" spans="1:6" ht="15" customHeight="1">
      <c r="A1963" s="29"/>
      <c r="B1963" s="88"/>
      <c r="C1963" s="11"/>
      <c r="D1963" s="12"/>
      <c r="E1963" s="26"/>
      <c r="F1963" s="27"/>
    </row>
    <row r="1964" spans="1:6" ht="15" customHeight="1">
      <c r="A1964" s="29"/>
      <c r="B1964" s="57"/>
      <c r="C1964" s="11"/>
      <c r="D1964" s="12"/>
      <c r="E1964" s="26"/>
      <c r="F1964" s="27"/>
    </row>
    <row r="1965" spans="1:6" ht="15" customHeight="1">
      <c r="A1965" s="29"/>
      <c r="B1965" s="57"/>
      <c r="C1965" s="11"/>
      <c r="D1965" s="12"/>
      <c r="E1965" s="26"/>
      <c r="F1965" s="27"/>
    </row>
    <row r="1966" spans="1:6" ht="15" customHeight="1">
      <c r="A1966" s="9"/>
      <c r="B1966" s="25"/>
      <c r="C1966" s="11"/>
      <c r="D1966" s="12"/>
      <c r="E1966" s="26"/>
      <c r="F1966" s="27"/>
    </row>
    <row r="1967" spans="1:6" ht="15" customHeight="1">
      <c r="A1967" s="9"/>
      <c r="B1967" s="25"/>
      <c r="C1967" s="11"/>
      <c r="D1967" s="12"/>
      <c r="E1967" s="26"/>
      <c r="F1967" s="27"/>
    </row>
    <row r="1968" spans="1:6" ht="15" customHeight="1">
      <c r="A1968" s="9"/>
      <c r="B1968" s="25"/>
      <c r="C1968" s="11"/>
      <c r="D1968" s="12"/>
      <c r="E1968" s="26"/>
      <c r="F1968" s="27"/>
    </row>
    <row r="1969" spans="1:6" ht="15" customHeight="1">
      <c r="A1969" s="9"/>
      <c r="B1969" s="25"/>
      <c r="C1969" s="11"/>
      <c r="D1969" s="12"/>
      <c r="E1969" s="26"/>
      <c r="F1969" s="27"/>
    </row>
    <row r="1970" spans="1:6" ht="15" customHeight="1">
      <c r="A1970" s="9"/>
      <c r="B1970" s="25"/>
      <c r="C1970" s="11"/>
      <c r="D1970" s="12"/>
      <c r="E1970" s="26"/>
      <c r="F1970" s="27"/>
    </row>
    <row r="1971" spans="1:6" ht="15" customHeight="1">
      <c r="A1971" s="9"/>
      <c r="B1971" s="25"/>
      <c r="C1971" s="11"/>
      <c r="D1971" s="12"/>
      <c r="E1971" s="26"/>
      <c r="F1971" s="27"/>
    </row>
    <row r="1972" spans="1:6" ht="15" customHeight="1">
      <c r="A1972" s="9"/>
      <c r="B1972" s="25"/>
      <c r="C1972" s="11"/>
      <c r="D1972" s="12"/>
      <c r="E1972" s="26"/>
      <c r="F1972" s="27"/>
    </row>
    <row r="1973" spans="1:6" ht="15" customHeight="1">
      <c r="A1973" s="9"/>
      <c r="B1973" s="25"/>
      <c r="C1973" s="11"/>
      <c r="D1973" s="12"/>
      <c r="E1973" s="26"/>
      <c r="F1973" s="27"/>
    </row>
    <row r="1974" spans="1:6" ht="15" customHeight="1">
      <c r="A1974" s="9"/>
      <c r="B1974" s="25"/>
      <c r="C1974" s="11"/>
      <c r="D1974" s="12"/>
      <c r="E1974" s="26"/>
      <c r="F1974" s="27"/>
    </row>
    <row r="1975" spans="1:6" ht="15" customHeight="1">
      <c r="A1975" s="9"/>
      <c r="B1975" s="25"/>
      <c r="C1975" s="11"/>
      <c r="D1975" s="12"/>
      <c r="E1975" s="26"/>
      <c r="F1975" s="27"/>
    </row>
    <row r="1976" spans="1:6" ht="15" customHeight="1">
      <c r="A1976" s="9"/>
      <c r="B1976" s="25"/>
      <c r="C1976" s="11"/>
      <c r="D1976" s="12"/>
      <c r="E1976" s="26"/>
      <c r="F1976" s="27"/>
    </row>
    <row r="1977" spans="1:6" ht="15" customHeight="1">
      <c r="A1977" s="9"/>
      <c r="B1977" s="25"/>
      <c r="C1977" s="11"/>
      <c r="D1977" s="12"/>
      <c r="E1977" s="26"/>
      <c r="F1977" s="27"/>
    </row>
    <row r="1978" spans="1:6" ht="15" customHeight="1">
      <c r="A1978" s="9"/>
      <c r="B1978" s="25"/>
      <c r="C1978" s="11"/>
      <c r="D1978" s="12"/>
      <c r="E1978" s="26"/>
      <c r="F1978" s="27"/>
    </row>
    <row r="1979" spans="1:6" ht="15" customHeight="1">
      <c r="A1979" s="9"/>
      <c r="B1979" s="25"/>
      <c r="C1979" s="11"/>
      <c r="D1979" s="12"/>
      <c r="E1979" s="26"/>
      <c r="F1979" s="27"/>
    </row>
    <row r="1980" spans="1:6" ht="15" customHeight="1">
      <c r="A1980" s="9"/>
      <c r="B1980" s="25"/>
      <c r="C1980" s="11"/>
      <c r="D1980" s="12"/>
      <c r="E1980" s="26"/>
      <c r="F1980" s="27"/>
    </row>
    <row r="1981" spans="1:6" ht="15" customHeight="1">
      <c r="A1981" s="9"/>
      <c r="B1981" s="25"/>
      <c r="C1981" s="11"/>
      <c r="D1981" s="12"/>
      <c r="E1981" s="26"/>
      <c r="F1981" s="27"/>
    </row>
    <row r="1982" spans="1:6" ht="15" customHeight="1">
      <c r="A1982" s="9"/>
      <c r="B1982" s="25"/>
      <c r="C1982" s="11"/>
      <c r="D1982" s="12"/>
      <c r="E1982" s="26"/>
      <c r="F1982" s="27"/>
    </row>
    <row r="1983" spans="1:6" ht="15" customHeight="1">
      <c r="A1983" s="9"/>
      <c r="B1983" s="25"/>
      <c r="C1983" s="11"/>
      <c r="D1983" s="12"/>
      <c r="E1983" s="26"/>
      <c r="F1983" s="27"/>
    </row>
    <row r="1984" spans="1:6" ht="15" customHeight="1">
      <c r="A1984" s="9"/>
      <c r="B1984" s="25"/>
      <c r="C1984" s="11"/>
      <c r="D1984" s="12"/>
      <c r="E1984" s="26"/>
      <c r="F1984" s="27"/>
    </row>
    <row r="1985" spans="1:6" ht="15" customHeight="1">
      <c r="A1985" s="9"/>
      <c r="B1985" s="25"/>
      <c r="C1985" s="11"/>
      <c r="D1985" s="12"/>
      <c r="E1985" s="26"/>
      <c r="F1985" s="27"/>
    </row>
    <row r="1986" spans="1:6" ht="15" customHeight="1">
      <c r="A1986" s="9"/>
      <c r="B1986" s="25"/>
      <c r="C1986" s="11"/>
      <c r="D1986" s="12"/>
      <c r="E1986" s="26"/>
      <c r="F1986" s="27"/>
    </row>
    <row r="1987" spans="1:6" ht="15" customHeight="1">
      <c r="A1987" s="9"/>
      <c r="B1987" s="25"/>
      <c r="C1987" s="11"/>
      <c r="D1987" s="12"/>
      <c r="E1987" s="26"/>
      <c r="F1987" s="27"/>
    </row>
    <row r="1988" spans="1:6" ht="15" customHeight="1">
      <c r="A1988" s="9"/>
      <c r="B1988" s="25"/>
      <c r="C1988" s="11"/>
      <c r="D1988" s="12"/>
      <c r="E1988" s="26"/>
      <c r="F1988" s="27"/>
    </row>
    <row r="1989" spans="1:6" ht="15" customHeight="1">
      <c r="A1989" s="9"/>
      <c r="B1989" s="25"/>
      <c r="C1989" s="11"/>
      <c r="D1989" s="12"/>
      <c r="E1989" s="26"/>
      <c r="F1989" s="27"/>
    </row>
    <row r="1990" spans="1:6" ht="15" customHeight="1">
      <c r="A1990" s="9"/>
      <c r="B1990" s="25"/>
      <c r="C1990" s="11"/>
      <c r="D1990" s="12"/>
      <c r="E1990" s="26"/>
      <c r="F1990" s="27"/>
    </row>
    <row r="1991" spans="1:6" ht="15" customHeight="1">
      <c r="A1991" s="9"/>
      <c r="B1991" s="25"/>
      <c r="C1991" s="11"/>
      <c r="D1991" s="12"/>
      <c r="E1991" s="26"/>
      <c r="F1991" s="27"/>
    </row>
    <row r="1992" spans="1:6" ht="15" customHeight="1">
      <c r="A1992" s="9"/>
      <c r="B1992" s="25"/>
      <c r="C1992" s="11"/>
      <c r="D1992" s="12"/>
      <c r="E1992" s="26"/>
      <c r="F1992" s="27"/>
    </row>
    <row r="1993" spans="1:6" ht="15" customHeight="1">
      <c r="A1993" s="9"/>
      <c r="B1993" s="25"/>
      <c r="C1993" s="11"/>
      <c r="D1993" s="12"/>
      <c r="E1993" s="26"/>
      <c r="F1993" s="27"/>
    </row>
    <row r="1994" spans="1:6" ht="15" customHeight="1">
      <c r="A1994" s="9"/>
      <c r="B1994" s="25"/>
      <c r="C1994" s="11"/>
      <c r="D1994" s="12"/>
      <c r="E1994" s="26"/>
      <c r="F1994" s="27"/>
    </row>
    <row r="1995" spans="1:6" ht="15" customHeight="1">
      <c r="A1995" s="9"/>
      <c r="B1995" s="25"/>
      <c r="C1995" s="11"/>
      <c r="D1995" s="12"/>
      <c r="E1995" s="26"/>
      <c r="F1995" s="27"/>
    </row>
    <row r="1996" spans="1:6" ht="15" customHeight="1">
      <c r="A1996" s="9"/>
      <c r="B1996" s="25"/>
      <c r="C1996" s="11"/>
      <c r="D1996" s="12"/>
      <c r="E1996" s="26"/>
      <c r="F1996" s="27"/>
    </row>
    <row r="1997" spans="1:6" ht="15" customHeight="1">
      <c r="A1997" s="9"/>
      <c r="B1997" s="25"/>
      <c r="C1997" s="11"/>
      <c r="D1997" s="12"/>
      <c r="E1997" s="26"/>
      <c r="F1997" s="27"/>
    </row>
    <row r="1998" spans="1:6" ht="15" customHeight="1">
      <c r="A1998" s="9"/>
      <c r="B1998" s="25"/>
      <c r="C1998" s="11"/>
      <c r="D1998" s="12"/>
      <c r="E1998" s="26"/>
      <c r="F1998" s="27"/>
    </row>
    <row r="1999" spans="1:6" ht="15" customHeight="1">
      <c r="A1999" s="9"/>
      <c r="B1999" s="25"/>
      <c r="C1999" s="11"/>
      <c r="D1999" s="12"/>
      <c r="E1999" s="26"/>
      <c r="F1999" s="27"/>
    </row>
    <row r="2000" spans="1:6" ht="15" customHeight="1">
      <c r="A2000" s="9"/>
      <c r="B2000" s="25"/>
      <c r="C2000" s="11"/>
      <c r="D2000" s="12"/>
      <c r="E2000" s="26"/>
      <c r="F2000" s="27"/>
    </row>
    <row r="2001" spans="1:6" ht="15" customHeight="1">
      <c r="A2001" s="21"/>
      <c r="B2001" s="39"/>
      <c r="C2001" s="40"/>
      <c r="D2001" s="41"/>
      <c r="E2001" s="42"/>
      <c r="F2001" s="24"/>
    </row>
    <row r="2002" spans="1:6" ht="15" customHeight="1">
      <c r="A2002" s="15" t="s">
        <v>1</v>
      </c>
      <c r="B2002" s="43" t="s">
        <v>29</v>
      </c>
      <c r="C2002" s="17" t="s">
        <v>1</v>
      </c>
      <c r="D2002" s="18"/>
      <c r="E2002" s="44" t="s">
        <v>18</v>
      </c>
      <c r="F2002" s="38"/>
    </row>
    <row r="2003" spans="1:6" ht="15" customHeight="1">
      <c r="A2003" s="9"/>
      <c r="B2003" s="107"/>
      <c r="C2003" s="11"/>
      <c r="D2003" s="12"/>
      <c r="E2003" s="108"/>
      <c r="F2003" s="14"/>
    </row>
    <row r="2004" spans="1:6" ht="15" customHeight="1" thickBot="1">
      <c r="A2004" s="47"/>
      <c r="B2004" s="48" t="s">
        <v>401</v>
      </c>
      <c r="C2004" s="109">
        <f>C1927+0.01</f>
        <v>2.2599999999999967</v>
      </c>
      <c r="D2004" s="50"/>
      <c r="E2004" s="51"/>
      <c r="F2004" s="52"/>
    </row>
    <row r="2005" spans="1:6" ht="15" customHeight="1">
      <c r="A2005" s="159"/>
      <c r="B2005" s="3"/>
      <c r="C2005" s="4"/>
      <c r="D2005" s="5"/>
      <c r="E2005" s="6"/>
      <c r="F2005" s="7"/>
    </row>
    <row r="2006" spans="1:6" ht="15" customHeight="1">
      <c r="A2006" s="9"/>
      <c r="B2006" s="10" t="s">
        <v>327</v>
      </c>
      <c r="C2006" s="11"/>
      <c r="D2006" s="12"/>
      <c r="E2006" s="62"/>
      <c r="F2006" s="63"/>
    </row>
    <row r="2007" spans="1:6" ht="15" customHeight="1">
      <c r="A2007" s="15"/>
      <c r="B2007" s="16"/>
      <c r="C2007" s="17"/>
      <c r="D2007" s="18"/>
      <c r="E2007" s="104"/>
      <c r="F2007" s="105"/>
    </row>
    <row r="2008" spans="1:6" ht="15" customHeight="1">
      <c r="A2008" s="21"/>
      <c r="B2008" s="25"/>
      <c r="C2008" s="11"/>
      <c r="D2008" s="12"/>
      <c r="E2008" s="23"/>
      <c r="F2008" s="24"/>
    </row>
    <row r="2009" spans="1:6" ht="15" customHeight="1">
      <c r="A2009" s="152"/>
      <c r="B2009" s="30" t="s">
        <v>313</v>
      </c>
      <c r="C2009" s="153"/>
      <c r="D2009" s="132"/>
      <c r="E2009" s="154"/>
      <c r="F2009" s="14"/>
    </row>
    <row r="2010" spans="1:6" ht="15" customHeight="1">
      <c r="A2010" s="29"/>
      <c r="B2010" s="25"/>
      <c r="C2010" s="11"/>
      <c r="D2010" s="12"/>
      <c r="E2010" s="26"/>
      <c r="F2010" s="27"/>
    </row>
    <row r="2011" spans="1:6" ht="15" customHeight="1">
      <c r="A2011" s="152"/>
      <c r="B2011" s="30" t="s">
        <v>314</v>
      </c>
      <c r="C2011" s="153"/>
      <c r="D2011" s="132"/>
      <c r="E2011" s="154"/>
      <c r="F2011" s="14"/>
    </row>
    <row r="2012" spans="1:6" ht="15" customHeight="1">
      <c r="A2012" s="152"/>
      <c r="B2012" s="30" t="s">
        <v>315</v>
      </c>
      <c r="C2012" s="11"/>
      <c r="D2012" s="129"/>
      <c r="E2012" s="26"/>
      <c r="F2012" s="27"/>
    </row>
    <row r="2013" spans="1:6" ht="15" customHeight="1">
      <c r="A2013" s="29"/>
      <c r="B2013" s="25"/>
      <c r="C2013" s="11"/>
      <c r="D2013" s="12"/>
      <c r="E2013" s="26"/>
      <c r="F2013" s="27"/>
    </row>
    <row r="2014" spans="1:6" ht="15" customHeight="1">
      <c r="A2014" s="29"/>
      <c r="B2014" s="25" t="s">
        <v>71</v>
      </c>
      <c r="C2014" s="34"/>
      <c r="D2014" s="129"/>
      <c r="E2014" s="26"/>
      <c r="F2014" s="27"/>
    </row>
    <row r="2015" spans="1:6" ht="15" customHeight="1">
      <c r="A2015" s="29"/>
      <c r="B2015" s="25"/>
      <c r="C2015" s="11"/>
      <c r="D2015" s="12"/>
      <c r="E2015" s="26"/>
      <c r="F2015" s="27"/>
    </row>
    <row r="2016" spans="1:6" ht="15" customHeight="1">
      <c r="A2016" s="29"/>
      <c r="B2016" s="25" t="s">
        <v>72</v>
      </c>
      <c r="C2016" s="34"/>
      <c r="D2016" s="129"/>
      <c r="E2016" s="26"/>
      <c r="F2016" s="27"/>
    </row>
    <row r="2017" spans="1:6" ht="15" customHeight="1">
      <c r="A2017" s="29"/>
      <c r="B2017" s="25" t="s">
        <v>73</v>
      </c>
      <c r="C2017" s="11"/>
      <c r="D2017" s="12"/>
      <c r="E2017" s="26"/>
      <c r="F2017" s="27"/>
    </row>
    <row r="2018" spans="1:6" ht="15" customHeight="1">
      <c r="A2018" s="29"/>
      <c r="B2018" s="25" t="s">
        <v>74</v>
      </c>
      <c r="C2018" s="34"/>
      <c r="D2018" s="129"/>
      <c r="E2018" s="26"/>
      <c r="F2018" s="27"/>
    </row>
    <row r="2019" spans="1:6" ht="15" customHeight="1">
      <c r="A2019" s="29"/>
      <c r="B2019" s="25"/>
      <c r="C2019" s="11"/>
      <c r="D2019" s="12"/>
      <c r="E2019" s="26"/>
      <c r="F2019" s="27"/>
    </row>
    <row r="2020" spans="1:6" ht="15" customHeight="1">
      <c r="A2020" s="29"/>
      <c r="B2020" s="25" t="s">
        <v>75</v>
      </c>
      <c r="C2020" s="34"/>
      <c r="D2020" s="129"/>
      <c r="E2020" s="26"/>
      <c r="F2020" s="27"/>
    </row>
    <row r="2021" spans="1:6" ht="15" customHeight="1">
      <c r="A2021" s="29"/>
      <c r="B2021" s="25" t="s">
        <v>76</v>
      </c>
      <c r="C2021" s="11"/>
      <c r="D2021" s="12"/>
      <c r="E2021" s="26"/>
      <c r="F2021" s="27"/>
    </row>
    <row r="2022" spans="1:6" ht="15" customHeight="1">
      <c r="A2022" s="29"/>
      <c r="B2022" s="25"/>
      <c r="C2022" s="34"/>
      <c r="D2022" s="129"/>
      <c r="E2022" s="26"/>
      <c r="F2022" s="27"/>
    </row>
    <row r="2023" spans="1:6" ht="15" customHeight="1">
      <c r="A2023" s="29"/>
      <c r="B2023" s="25" t="s">
        <v>77</v>
      </c>
      <c r="C2023" s="11"/>
      <c r="D2023" s="12"/>
      <c r="E2023" s="26"/>
      <c r="F2023" s="27"/>
    </row>
    <row r="2024" spans="1:6" ht="15" customHeight="1">
      <c r="A2024" s="29"/>
      <c r="B2024" s="25" t="s">
        <v>78</v>
      </c>
      <c r="C2024" s="34"/>
      <c r="D2024" s="129"/>
      <c r="E2024" s="26"/>
      <c r="F2024" s="27"/>
    </row>
    <row r="2025" spans="1:6" ht="15" customHeight="1">
      <c r="A2025" s="29"/>
      <c r="B2025" s="25" t="s">
        <v>79</v>
      </c>
      <c r="C2025" s="11"/>
      <c r="D2025" s="12"/>
      <c r="E2025" s="26"/>
      <c r="F2025" s="27"/>
    </row>
    <row r="2026" spans="1:6" ht="15" customHeight="1">
      <c r="A2026" s="29"/>
      <c r="B2026" s="25"/>
      <c r="C2026" s="34"/>
      <c r="D2026" s="129"/>
      <c r="E2026" s="26"/>
      <c r="F2026" s="27"/>
    </row>
    <row r="2027" spans="1:6" ht="15" customHeight="1">
      <c r="A2027" s="29"/>
      <c r="B2027" s="25" t="s">
        <v>328</v>
      </c>
      <c r="C2027" s="11"/>
      <c r="D2027" s="12"/>
      <c r="E2027" s="26"/>
      <c r="F2027" s="27"/>
    </row>
    <row r="2028" spans="1:6" ht="15" customHeight="1">
      <c r="A2028" s="29"/>
      <c r="B2028" s="57"/>
      <c r="C2028" s="11"/>
      <c r="D2028" s="12"/>
      <c r="E2028" s="26"/>
      <c r="F2028" s="27"/>
    </row>
    <row r="2029" spans="1:6" ht="15" customHeight="1">
      <c r="A2029" s="29"/>
      <c r="B2029" s="55" t="s">
        <v>317</v>
      </c>
      <c r="C2029" s="11"/>
      <c r="D2029" s="12"/>
      <c r="E2029" s="26"/>
      <c r="F2029" s="27"/>
    </row>
    <row r="2030" spans="1:6" ht="15" customHeight="1">
      <c r="A2030" s="29"/>
      <c r="B2030" s="57"/>
      <c r="C2030" s="11"/>
      <c r="D2030" s="12"/>
      <c r="E2030" s="26"/>
      <c r="F2030" s="27"/>
    </row>
    <row r="2031" spans="1:6" ht="15" customHeight="1">
      <c r="A2031" s="29"/>
      <c r="B2031" s="25" t="s">
        <v>329</v>
      </c>
      <c r="C2031" s="11"/>
      <c r="D2031" s="12"/>
      <c r="E2031" s="26"/>
      <c r="F2031" s="27"/>
    </row>
    <row r="2032" spans="1:6" ht="15" customHeight="1">
      <c r="A2032" s="29"/>
      <c r="B2032" s="106"/>
      <c r="C2032" s="11"/>
      <c r="D2032" s="12"/>
      <c r="E2032" s="26"/>
      <c r="F2032" s="27"/>
    </row>
    <row r="2033" spans="1:6" ht="15" customHeight="1">
      <c r="A2033" s="29"/>
      <c r="B2033" s="25" t="s">
        <v>563</v>
      </c>
      <c r="C2033" s="11"/>
      <c r="D2033" s="12"/>
      <c r="E2033" s="26"/>
      <c r="F2033" s="27"/>
    </row>
    <row r="2034" spans="1:6" ht="15" customHeight="1">
      <c r="A2034" s="29"/>
      <c r="B2034" s="57"/>
      <c r="C2034" s="11"/>
      <c r="D2034" s="12"/>
      <c r="E2034" s="26"/>
      <c r="F2034" s="27"/>
    </row>
    <row r="2035" spans="1:6" ht="15" customHeight="1">
      <c r="A2035" s="9"/>
      <c r="B2035" s="25" t="s">
        <v>81</v>
      </c>
      <c r="C2035" s="11"/>
      <c r="D2035" s="12"/>
      <c r="E2035" s="26"/>
      <c r="F2035" s="27"/>
    </row>
    <row r="2036" spans="1:6" ht="15" customHeight="1">
      <c r="A2036" s="9"/>
      <c r="B2036" s="25"/>
      <c r="C2036" s="11"/>
      <c r="D2036" s="12"/>
      <c r="E2036" s="26"/>
      <c r="F2036" s="27"/>
    </row>
    <row r="2037" spans="1:6" ht="15" customHeight="1">
      <c r="A2037" s="9" t="s">
        <v>2</v>
      </c>
      <c r="B2037" s="25" t="s">
        <v>330</v>
      </c>
      <c r="C2037" s="11">
        <v>4</v>
      </c>
      <c r="D2037" s="12" t="s">
        <v>25</v>
      </c>
      <c r="E2037" s="26"/>
      <c r="F2037" s="27"/>
    </row>
    <row r="2038" spans="1:6" ht="15" customHeight="1">
      <c r="A2038" s="9"/>
      <c r="B2038" s="25"/>
      <c r="C2038" s="11"/>
      <c r="D2038" s="12"/>
      <c r="E2038" s="26"/>
      <c r="F2038" s="27"/>
    </row>
    <row r="2039" spans="1:6" ht="15" customHeight="1">
      <c r="A2039" s="9" t="s">
        <v>6</v>
      </c>
      <c r="B2039" s="25" t="s">
        <v>320</v>
      </c>
      <c r="C2039" s="11">
        <v>10</v>
      </c>
      <c r="D2039" s="12" t="s">
        <v>25</v>
      </c>
      <c r="E2039" s="26"/>
      <c r="F2039" s="27"/>
    </row>
    <row r="2040" spans="1:6" ht="15" customHeight="1">
      <c r="A2040" s="9"/>
      <c r="B2040" s="25"/>
      <c r="C2040" s="11"/>
      <c r="D2040" s="12"/>
      <c r="E2040" s="26"/>
      <c r="F2040" s="27"/>
    </row>
    <row r="2041" spans="1:6" ht="15" customHeight="1">
      <c r="A2041" s="29" t="s">
        <v>7</v>
      </c>
      <c r="B2041" s="55" t="s">
        <v>108</v>
      </c>
      <c r="C2041" s="11"/>
      <c r="D2041" s="12"/>
      <c r="E2041" s="155"/>
      <c r="F2041" s="156"/>
    </row>
    <row r="2042" spans="1:6" ht="15" customHeight="1">
      <c r="A2042" s="29"/>
      <c r="B2042" s="55" t="s">
        <v>321</v>
      </c>
      <c r="C2042" s="11">
        <v>1</v>
      </c>
      <c r="D2042" s="12" t="s">
        <v>32</v>
      </c>
      <c r="E2042" s="155"/>
      <c r="F2042" s="156"/>
    </row>
    <row r="2043" spans="1:6" ht="15" customHeight="1">
      <c r="A2043" s="83"/>
      <c r="B2043" s="30"/>
      <c r="C2043" s="11"/>
      <c r="D2043" s="12"/>
      <c r="E2043" s="157"/>
      <c r="F2043" s="134"/>
    </row>
    <row r="2044" spans="1:6" ht="15" customHeight="1">
      <c r="A2044" s="29" t="s">
        <v>8</v>
      </c>
      <c r="B2044" s="55" t="s">
        <v>322</v>
      </c>
      <c r="C2044" s="11"/>
      <c r="D2044" s="12" t="s">
        <v>1</v>
      </c>
      <c r="E2044" s="155"/>
      <c r="F2044" s="156"/>
    </row>
    <row r="2045" spans="1:6" ht="15" customHeight="1">
      <c r="A2045" s="29"/>
      <c r="B2045" s="55" t="s">
        <v>323</v>
      </c>
      <c r="C2045" s="11">
        <v>1</v>
      </c>
      <c r="D2045" s="12" t="s">
        <v>32</v>
      </c>
      <c r="E2045" s="155"/>
      <c r="F2045" s="156"/>
    </row>
    <row r="2046" spans="1:6" ht="15" customHeight="1">
      <c r="A2046" s="29"/>
      <c r="B2046" s="55"/>
      <c r="C2046" s="11"/>
      <c r="D2046" s="12"/>
      <c r="E2046" s="155"/>
      <c r="F2046" s="156"/>
    </row>
    <row r="2047" spans="1:6" ht="15" customHeight="1">
      <c r="A2047" s="29" t="s">
        <v>10</v>
      </c>
      <c r="B2047" s="55" t="s">
        <v>331</v>
      </c>
      <c r="C2047" s="11"/>
      <c r="D2047" s="12" t="s">
        <v>1</v>
      </c>
      <c r="E2047" s="155"/>
      <c r="F2047" s="156"/>
    </row>
    <row r="2048" spans="1:6" ht="15" customHeight="1">
      <c r="A2048" s="29"/>
      <c r="B2048" s="55" t="s">
        <v>321</v>
      </c>
      <c r="C2048" s="11">
        <v>3</v>
      </c>
      <c r="D2048" s="12" t="s">
        <v>32</v>
      </c>
      <c r="E2048" s="155"/>
      <c r="F2048" s="156"/>
    </row>
    <row r="2049" spans="1:6" ht="15" customHeight="1">
      <c r="A2049" s="29"/>
      <c r="B2049" s="55"/>
      <c r="C2049" s="11"/>
      <c r="D2049" s="12"/>
      <c r="E2049" s="155"/>
      <c r="F2049" s="156"/>
    </row>
    <row r="2050" spans="1:6" ht="15" customHeight="1">
      <c r="A2050" s="9"/>
      <c r="B2050" s="25" t="s">
        <v>326</v>
      </c>
      <c r="C2050" s="11"/>
      <c r="D2050" s="12"/>
      <c r="E2050" s="26"/>
      <c r="F2050" s="27"/>
    </row>
    <row r="2051" spans="1:6" ht="15" customHeight="1">
      <c r="A2051" s="9"/>
      <c r="B2051" s="25"/>
      <c r="C2051" s="11"/>
      <c r="D2051" s="12"/>
      <c r="E2051" s="26"/>
      <c r="F2051" s="27"/>
    </row>
    <row r="2052" spans="1:6" ht="15" customHeight="1">
      <c r="A2052" s="9"/>
      <c r="B2052" s="25" t="s">
        <v>82</v>
      </c>
      <c r="C2052" s="11"/>
      <c r="D2052" s="12"/>
      <c r="E2052" s="26"/>
      <c r="F2052" s="27"/>
    </row>
    <row r="2053" spans="1:6" ht="15" customHeight="1">
      <c r="A2053" s="9"/>
      <c r="B2053" s="25"/>
      <c r="C2053" s="11"/>
      <c r="D2053" s="12"/>
      <c r="E2053" s="26"/>
      <c r="F2053" s="27"/>
    </row>
    <row r="2054" spans="1:6" ht="15" customHeight="1">
      <c r="A2054" s="9" t="s">
        <v>14</v>
      </c>
      <c r="B2054" s="25" t="s">
        <v>332</v>
      </c>
      <c r="C2054" s="11">
        <v>1</v>
      </c>
      <c r="D2054" s="12" t="s">
        <v>32</v>
      </c>
      <c r="E2054" s="26"/>
      <c r="F2054" s="27"/>
    </row>
    <row r="2055" spans="1:6" ht="15" customHeight="1">
      <c r="A2055" s="9"/>
      <c r="B2055" s="25"/>
      <c r="C2055" s="11"/>
      <c r="D2055" s="12"/>
      <c r="E2055" s="26"/>
      <c r="F2055" s="27"/>
    </row>
    <row r="2056" spans="1:6" ht="15" customHeight="1">
      <c r="A2056" s="29"/>
      <c r="B2056" s="28" t="s">
        <v>333</v>
      </c>
      <c r="C2056" s="131"/>
      <c r="D2056" s="132"/>
      <c r="E2056" s="26"/>
      <c r="F2056" s="27"/>
    </row>
    <row r="2057" spans="1:6" ht="15" customHeight="1">
      <c r="A2057" s="29"/>
      <c r="B2057" s="25"/>
      <c r="C2057" s="11"/>
      <c r="D2057" s="12"/>
      <c r="E2057" s="26"/>
      <c r="F2057" s="27"/>
    </row>
    <row r="2058" spans="1:6" ht="15" customHeight="1">
      <c r="A2058" s="29" t="s">
        <v>16</v>
      </c>
      <c r="B2058" s="25" t="s">
        <v>334</v>
      </c>
      <c r="C2058" s="34"/>
      <c r="D2058" s="129"/>
      <c r="E2058" s="26"/>
      <c r="F2058" s="27"/>
    </row>
    <row r="2059" spans="1:6" ht="15" customHeight="1">
      <c r="A2059" s="29"/>
      <c r="B2059" s="25" t="s">
        <v>335</v>
      </c>
      <c r="C2059" s="11"/>
      <c r="D2059" s="12"/>
      <c r="E2059" s="26"/>
      <c r="F2059" s="27"/>
    </row>
    <row r="2060" spans="1:6" ht="15" customHeight="1">
      <c r="A2060" s="29"/>
      <c r="B2060" s="25" t="s">
        <v>336</v>
      </c>
      <c r="C2060" s="34"/>
      <c r="D2060" s="129"/>
      <c r="E2060" s="26"/>
      <c r="F2060" s="27"/>
    </row>
    <row r="2061" spans="1:6" ht="15" customHeight="1">
      <c r="A2061" s="29"/>
      <c r="B2061" s="25" t="s">
        <v>337</v>
      </c>
      <c r="C2061" s="11"/>
      <c r="D2061" s="12"/>
      <c r="E2061" s="26"/>
      <c r="F2061" s="27"/>
    </row>
    <row r="2062" spans="1:6" ht="15" customHeight="1">
      <c r="A2062" s="29"/>
      <c r="B2062" s="25" t="s">
        <v>338</v>
      </c>
      <c r="C2062" s="34"/>
      <c r="D2062" s="129"/>
      <c r="E2062" s="26"/>
      <c r="F2062" s="27"/>
    </row>
    <row r="2063" spans="1:6" ht="15" customHeight="1">
      <c r="A2063" s="29"/>
      <c r="B2063" s="25" t="s">
        <v>339</v>
      </c>
      <c r="C2063" s="11"/>
      <c r="D2063" s="12"/>
      <c r="E2063" s="26"/>
      <c r="F2063" s="27"/>
    </row>
    <row r="2064" spans="1:6" ht="15" customHeight="1">
      <c r="A2064" s="29"/>
      <c r="B2064" s="25" t="s">
        <v>340</v>
      </c>
      <c r="C2064" s="34">
        <v>1</v>
      </c>
      <c r="D2064" s="129" t="s">
        <v>32</v>
      </c>
      <c r="E2064" s="26"/>
      <c r="F2064" s="27"/>
    </row>
    <row r="2065" spans="1:6" ht="15" customHeight="1">
      <c r="A2065" s="29"/>
      <c r="B2065" s="25"/>
      <c r="C2065" s="11"/>
      <c r="D2065" s="12"/>
      <c r="E2065" s="26"/>
      <c r="F2065" s="27"/>
    </row>
    <row r="2066" spans="1:6" ht="15" customHeight="1">
      <c r="A2066" s="29"/>
      <c r="B2066" s="25" t="s">
        <v>341</v>
      </c>
      <c r="C2066" s="34"/>
      <c r="D2066" s="129"/>
      <c r="E2066" s="26"/>
      <c r="F2066" s="27"/>
    </row>
    <row r="2067" spans="1:6" ht="15" customHeight="1">
      <c r="A2067" s="29"/>
      <c r="B2067" s="25"/>
      <c r="C2067" s="11"/>
      <c r="D2067" s="12"/>
      <c r="E2067" s="26"/>
      <c r="F2067" s="27"/>
    </row>
    <row r="2068" spans="1:6" ht="15" customHeight="1">
      <c r="A2068" s="29" t="s">
        <v>24</v>
      </c>
      <c r="B2068" s="25" t="s">
        <v>342</v>
      </c>
      <c r="C2068" s="34"/>
      <c r="D2068" s="129"/>
      <c r="E2068" s="26"/>
      <c r="F2068" s="27"/>
    </row>
    <row r="2069" spans="1:6" ht="15" customHeight="1">
      <c r="A2069" s="29"/>
      <c r="B2069" s="25" t="s">
        <v>343</v>
      </c>
      <c r="C2069" s="11">
        <v>2</v>
      </c>
      <c r="D2069" s="12" t="s">
        <v>32</v>
      </c>
      <c r="E2069" s="26"/>
      <c r="F2069" s="27"/>
    </row>
    <row r="2070" spans="1:6" ht="15" customHeight="1">
      <c r="A2070" s="29"/>
      <c r="B2070" s="25"/>
      <c r="C2070" s="34"/>
      <c r="D2070" s="129"/>
      <c r="E2070" s="26"/>
      <c r="F2070" s="27"/>
    </row>
    <row r="2071" spans="1:6" ht="15" customHeight="1">
      <c r="A2071" s="29" t="s">
        <v>31</v>
      </c>
      <c r="B2071" s="25" t="s">
        <v>344</v>
      </c>
      <c r="C2071" s="11"/>
      <c r="D2071" s="12"/>
      <c r="E2071" s="26"/>
      <c r="F2071" s="27"/>
    </row>
    <row r="2072" spans="1:6" ht="15" customHeight="1">
      <c r="A2072" s="29"/>
      <c r="B2072" s="25" t="s">
        <v>345</v>
      </c>
      <c r="C2072" s="34">
        <v>2</v>
      </c>
      <c r="D2072" s="129" t="s">
        <v>32</v>
      </c>
      <c r="E2072" s="26"/>
      <c r="F2072" s="27"/>
    </row>
    <row r="2073" spans="1:6" ht="15" customHeight="1">
      <c r="A2073" s="29"/>
      <c r="B2073" s="25"/>
      <c r="C2073" s="11"/>
      <c r="D2073" s="12"/>
      <c r="E2073" s="26"/>
      <c r="F2073" s="27"/>
    </row>
    <row r="2074" spans="1:6" ht="15" customHeight="1">
      <c r="A2074" s="29"/>
      <c r="B2074" s="25"/>
      <c r="C2074" s="11"/>
      <c r="D2074" s="12"/>
      <c r="E2074" s="26"/>
      <c r="F2074" s="27"/>
    </row>
    <row r="2075" spans="1:6" ht="15" customHeight="1">
      <c r="A2075" s="29"/>
      <c r="B2075" s="45"/>
      <c r="C2075" s="34"/>
      <c r="D2075" s="12"/>
      <c r="E2075" s="26"/>
      <c r="F2075" s="27"/>
    </row>
    <row r="2076" spans="1:6" ht="15" customHeight="1">
      <c r="A2076" s="29"/>
      <c r="B2076" s="25"/>
      <c r="C2076" s="11"/>
      <c r="D2076" s="12"/>
      <c r="E2076" s="26"/>
      <c r="F2076" s="27"/>
    </row>
    <row r="2077" spans="1:6" ht="15" customHeight="1">
      <c r="A2077" s="29"/>
      <c r="B2077" s="25"/>
      <c r="C2077" s="11"/>
      <c r="D2077" s="12"/>
      <c r="E2077" s="26"/>
      <c r="F2077" s="27"/>
    </row>
    <row r="2078" spans="1:6" ht="15" customHeight="1">
      <c r="A2078" s="21"/>
      <c r="B2078" s="39"/>
      <c r="C2078" s="40"/>
      <c r="D2078" s="41"/>
      <c r="E2078" s="42"/>
      <c r="F2078" s="24"/>
    </row>
    <row r="2079" spans="1:6" ht="15" customHeight="1">
      <c r="A2079" s="15"/>
      <c r="B2079" s="43" t="s">
        <v>17</v>
      </c>
      <c r="C2079" s="17"/>
      <c r="D2079" s="18"/>
      <c r="E2079" s="44" t="s">
        <v>35</v>
      </c>
      <c r="F2079" s="38"/>
    </row>
    <row r="2080" spans="1:6" ht="15" customHeight="1">
      <c r="A2080" s="9"/>
      <c r="B2080" s="45"/>
      <c r="C2080" s="11"/>
      <c r="D2080" s="12"/>
      <c r="F2080" s="14"/>
    </row>
    <row r="2081" spans="1:6" ht="15" customHeight="1" thickBot="1">
      <c r="A2081" s="47"/>
      <c r="B2081" s="48" t="s">
        <v>401</v>
      </c>
      <c r="C2081" s="109">
        <f>C2004+0.01</f>
        <v>2.2699999999999965</v>
      </c>
      <c r="D2081" s="50"/>
      <c r="E2081" s="51"/>
      <c r="F2081" s="52"/>
    </row>
    <row r="2082" spans="1:6" ht="15" customHeight="1">
      <c r="A2082" s="2"/>
      <c r="B2082" s="3"/>
      <c r="C2082" s="4"/>
      <c r="D2082" s="5"/>
      <c r="E2082" s="6"/>
      <c r="F2082" s="7"/>
    </row>
    <row r="2083" spans="1:6" ht="15" customHeight="1">
      <c r="A2083" s="9"/>
      <c r="B2083" s="45"/>
      <c r="C2083" s="11"/>
      <c r="D2083" s="12"/>
      <c r="E2083" s="79" t="s">
        <v>327</v>
      </c>
      <c r="F2083" s="14"/>
    </row>
    <row r="2084" spans="1:6" ht="15" customHeight="1">
      <c r="A2084" s="15"/>
      <c r="B2084" s="16"/>
      <c r="C2084" s="17"/>
      <c r="D2084" s="18"/>
      <c r="E2084" s="19"/>
      <c r="F2084" s="20"/>
    </row>
    <row r="2085" spans="1:6" ht="15" customHeight="1">
      <c r="A2085" s="29"/>
      <c r="B2085" s="25"/>
      <c r="C2085" s="11"/>
      <c r="D2085" s="12"/>
      <c r="E2085" s="26"/>
      <c r="F2085" s="27"/>
    </row>
    <row r="2086" spans="1:6" ht="15" customHeight="1">
      <c r="A2086" s="29"/>
      <c r="B2086" s="25" t="s">
        <v>137</v>
      </c>
      <c r="C2086" s="11"/>
      <c r="D2086" s="12"/>
      <c r="E2086" s="26"/>
      <c r="F2086" s="27"/>
    </row>
    <row r="2087" spans="1:6" ht="15" customHeight="1">
      <c r="A2087" s="29"/>
      <c r="B2087" s="25"/>
      <c r="C2087" s="11"/>
      <c r="D2087" s="12"/>
      <c r="E2087" s="26"/>
      <c r="F2087" s="27"/>
    </row>
    <row r="2088" spans="1:6" ht="15" customHeight="1">
      <c r="A2088" s="29" t="s">
        <v>2</v>
      </c>
      <c r="B2088" s="55" t="s">
        <v>346</v>
      </c>
      <c r="C2088" s="11"/>
      <c r="D2088" s="12"/>
      <c r="E2088" s="26"/>
      <c r="F2088" s="27"/>
    </row>
    <row r="2089" spans="1:6" ht="15" customHeight="1">
      <c r="A2089" s="29"/>
      <c r="B2089" s="55" t="s">
        <v>347</v>
      </c>
      <c r="C2089" s="11" t="s">
        <v>21</v>
      </c>
      <c r="D2089" s="12"/>
      <c r="E2089" s="26"/>
      <c r="F2089" s="27"/>
    </row>
    <row r="2090" spans="1:6" ht="15" customHeight="1">
      <c r="A2090" s="29"/>
      <c r="B2090" s="55"/>
      <c r="C2090" s="11"/>
      <c r="D2090" s="12"/>
      <c r="E2090" s="26"/>
      <c r="F2090" s="27"/>
    </row>
    <row r="2091" spans="1:6" ht="15" customHeight="1">
      <c r="A2091" s="29" t="s">
        <v>6</v>
      </c>
      <c r="B2091" s="25" t="s">
        <v>89</v>
      </c>
      <c r="C2091" s="11"/>
      <c r="D2091" s="12"/>
      <c r="E2091" s="26"/>
      <c r="F2091" s="27"/>
    </row>
    <row r="2092" spans="1:6" ht="15" customHeight="1">
      <c r="A2092" s="29"/>
      <c r="B2092" s="25" t="s">
        <v>90</v>
      </c>
      <c r="C2092" s="11"/>
      <c r="D2092" s="12"/>
      <c r="E2092" s="26"/>
      <c r="F2092" s="27"/>
    </row>
    <row r="2093" spans="1:6" ht="15" customHeight="1">
      <c r="A2093" s="29"/>
      <c r="B2093" s="25" t="s">
        <v>91</v>
      </c>
      <c r="C2093" s="11" t="s">
        <v>21</v>
      </c>
      <c r="D2093" s="12"/>
      <c r="E2093" s="26"/>
      <c r="F2093" s="27"/>
    </row>
    <row r="2094" spans="1:6" ht="15" customHeight="1">
      <c r="A2094" s="29"/>
      <c r="B2094" s="25"/>
      <c r="C2094" s="11"/>
      <c r="D2094" s="12"/>
      <c r="E2094" s="26"/>
      <c r="F2094" s="27"/>
    </row>
    <row r="2095" spans="1:6" ht="15" customHeight="1">
      <c r="A2095" s="29" t="s">
        <v>7</v>
      </c>
      <c r="B2095" s="25" t="s">
        <v>92</v>
      </c>
      <c r="C2095" s="11"/>
      <c r="D2095" s="12"/>
      <c r="E2095" s="26"/>
      <c r="F2095" s="27"/>
    </row>
    <row r="2096" spans="1:6" ht="15" customHeight="1">
      <c r="A2096" s="29"/>
      <c r="B2096" s="25" t="s">
        <v>93</v>
      </c>
      <c r="C2096" s="11"/>
      <c r="D2096" s="12"/>
      <c r="E2096" s="26"/>
      <c r="F2096" s="27"/>
    </row>
    <row r="2097" spans="1:6" ht="15" customHeight="1">
      <c r="A2097" s="29"/>
      <c r="B2097" s="25" t="s">
        <v>88</v>
      </c>
      <c r="C2097" s="11" t="s">
        <v>21</v>
      </c>
      <c r="D2097" s="12"/>
      <c r="E2097" s="26"/>
      <c r="F2097" s="27"/>
    </row>
    <row r="2098" spans="1:6" ht="15" customHeight="1">
      <c r="A2098" s="29"/>
      <c r="B2098" s="25"/>
      <c r="C2098" s="11"/>
      <c r="D2098" s="12"/>
      <c r="E2098" s="26"/>
      <c r="F2098" s="27"/>
    </row>
    <row r="2099" spans="1:6" ht="15" customHeight="1">
      <c r="A2099" s="29"/>
      <c r="B2099" s="55" t="s">
        <v>309</v>
      </c>
      <c r="C2099" s="11"/>
      <c r="D2099" s="12"/>
      <c r="E2099" s="26"/>
      <c r="F2099" s="27"/>
    </row>
    <row r="2100" spans="1:6" ht="15" customHeight="1">
      <c r="A2100" s="29"/>
      <c r="B2100" s="25"/>
      <c r="C2100" s="11"/>
      <c r="D2100" s="12"/>
      <c r="E2100" s="26"/>
      <c r="F2100" s="27"/>
    </row>
    <row r="2101" spans="1:6" ht="15" customHeight="1">
      <c r="A2101" s="29" t="s">
        <v>8</v>
      </c>
      <c r="B2101" s="25" t="s">
        <v>63</v>
      </c>
      <c r="C2101" s="11"/>
      <c r="D2101" s="12"/>
      <c r="E2101" s="26"/>
      <c r="F2101" s="27"/>
    </row>
    <row r="2102" spans="1:6" ht="15" customHeight="1">
      <c r="A2102" s="29"/>
      <c r="B2102" s="55" t="s">
        <v>107</v>
      </c>
      <c r="C2102" s="11"/>
      <c r="D2102" s="12"/>
      <c r="E2102" s="26"/>
      <c r="F2102" s="27"/>
    </row>
    <row r="2103" spans="1:6" ht="15" customHeight="1">
      <c r="A2103" s="29"/>
      <c r="B2103" s="25" t="s">
        <v>65</v>
      </c>
      <c r="C2103" s="11">
        <f>C2039</f>
        <v>10</v>
      </c>
      <c r="D2103" s="12" t="s">
        <v>25</v>
      </c>
      <c r="E2103" s="26"/>
      <c r="F2103" s="27"/>
    </row>
    <row r="2104" spans="1:6" ht="15" customHeight="1">
      <c r="A2104" s="29" t="s">
        <v>1</v>
      </c>
      <c r="B2104" s="57" t="s">
        <v>348</v>
      </c>
      <c r="C2104" s="11" t="s">
        <v>1</v>
      </c>
      <c r="D2104" s="12" t="s">
        <v>1</v>
      </c>
      <c r="E2104" s="26"/>
      <c r="F2104" s="27"/>
    </row>
    <row r="2105" spans="1:6" ht="15" customHeight="1">
      <c r="A2105" s="29"/>
      <c r="B2105" s="25"/>
      <c r="C2105" s="11"/>
      <c r="D2105" s="12"/>
      <c r="E2105" s="26"/>
      <c r="F2105" s="27"/>
    </row>
    <row r="2106" spans="1:6" ht="15" customHeight="1">
      <c r="A2106" s="29" t="s">
        <v>10</v>
      </c>
      <c r="B2106" s="25" t="s">
        <v>20</v>
      </c>
      <c r="C2106" s="11" t="s">
        <v>21</v>
      </c>
      <c r="D2106" s="12" t="s">
        <v>1</v>
      </c>
      <c r="E2106" s="26"/>
      <c r="F2106" s="27"/>
    </row>
    <row r="2107" spans="1:6" ht="15" customHeight="1">
      <c r="A2107" s="29"/>
      <c r="B2107" s="57"/>
      <c r="C2107" s="11"/>
      <c r="D2107" s="12"/>
      <c r="E2107" s="26"/>
      <c r="F2107" s="27"/>
    </row>
    <row r="2108" spans="1:6" ht="15" customHeight="1">
      <c r="A2108" s="29" t="s">
        <v>14</v>
      </c>
      <c r="B2108" s="25" t="s">
        <v>22</v>
      </c>
      <c r="C2108" s="11" t="s">
        <v>21</v>
      </c>
      <c r="D2108" s="12"/>
      <c r="E2108" s="26"/>
      <c r="F2108" s="27"/>
    </row>
    <row r="2109" spans="1:6" ht="15" customHeight="1">
      <c r="A2109" s="29"/>
      <c r="B2109" s="25"/>
      <c r="C2109" s="11"/>
      <c r="D2109" s="12"/>
      <c r="E2109" s="26"/>
      <c r="F2109" s="27"/>
    </row>
    <row r="2110" spans="1:6" ht="15" customHeight="1">
      <c r="A2110" s="29" t="s">
        <v>16</v>
      </c>
      <c r="B2110" s="45" t="s">
        <v>349</v>
      </c>
      <c r="C2110" s="34"/>
      <c r="D2110" s="12"/>
      <c r="E2110" s="26"/>
      <c r="F2110" s="27"/>
    </row>
    <row r="2111" spans="1:6" ht="15" customHeight="1">
      <c r="A2111" s="29"/>
      <c r="B2111" s="45" t="s">
        <v>350</v>
      </c>
      <c r="C2111" s="34">
        <f>C2037</f>
        <v>4</v>
      </c>
      <c r="D2111" s="12" t="s">
        <v>25</v>
      </c>
      <c r="E2111" s="26"/>
      <c r="F2111" s="27"/>
    </row>
    <row r="2112" spans="1:6" ht="15" customHeight="1">
      <c r="A2112" s="29"/>
      <c r="B2112" s="25"/>
      <c r="C2112" s="11"/>
      <c r="D2112" s="12"/>
      <c r="E2112" s="26"/>
      <c r="F2112" s="27"/>
    </row>
    <row r="2113" spans="1:6" ht="15" customHeight="1">
      <c r="A2113" s="29" t="s">
        <v>24</v>
      </c>
      <c r="B2113" s="25" t="s">
        <v>351</v>
      </c>
      <c r="C2113" s="11">
        <v>12</v>
      </c>
      <c r="D2113" s="12" t="s">
        <v>32</v>
      </c>
      <c r="E2113" s="26"/>
      <c r="F2113" s="27"/>
    </row>
    <row r="2114" spans="1:6" ht="15" customHeight="1">
      <c r="A2114" s="29"/>
      <c r="B2114" s="25"/>
      <c r="C2114" s="11"/>
      <c r="D2114" s="12"/>
      <c r="E2114" s="26"/>
      <c r="F2114" s="27"/>
    </row>
    <row r="2115" spans="1:6" ht="15" customHeight="1">
      <c r="A2115" s="29" t="s">
        <v>31</v>
      </c>
      <c r="B2115" s="25" t="s">
        <v>352</v>
      </c>
      <c r="C2115" s="11">
        <v>12</v>
      </c>
      <c r="D2115" s="12" t="s">
        <v>32</v>
      </c>
      <c r="E2115" s="26"/>
      <c r="F2115" s="27"/>
    </row>
    <row r="2116" spans="1:6" ht="15" customHeight="1">
      <c r="A2116" s="121"/>
      <c r="B2116" s="25"/>
      <c r="C2116" s="11"/>
      <c r="D2116" s="12"/>
      <c r="E2116" s="26"/>
      <c r="F2116" s="27"/>
    </row>
    <row r="2117" spans="1:6" ht="15" customHeight="1">
      <c r="A2117" s="9"/>
      <c r="B2117" s="25"/>
      <c r="C2117" s="11"/>
      <c r="D2117" s="12"/>
      <c r="E2117" s="26"/>
      <c r="F2117" s="27"/>
    </row>
    <row r="2118" spans="1:6" ht="15" customHeight="1">
      <c r="A2118" s="9"/>
      <c r="B2118" s="25"/>
      <c r="C2118" s="11"/>
      <c r="D2118" s="12"/>
      <c r="E2118" s="26"/>
      <c r="F2118" s="27"/>
    </row>
    <row r="2119" spans="1:6" ht="15" customHeight="1">
      <c r="A2119" s="9"/>
      <c r="B2119" s="25"/>
      <c r="C2119" s="11"/>
      <c r="D2119" s="12"/>
      <c r="E2119" s="26"/>
      <c r="F2119" s="27"/>
    </row>
    <row r="2120" spans="1:6" ht="15" customHeight="1">
      <c r="A2120" s="9"/>
      <c r="B2120" s="25"/>
      <c r="C2120" s="11"/>
      <c r="D2120" s="12"/>
      <c r="E2120" s="26"/>
      <c r="F2120" s="27"/>
    </row>
    <row r="2121" spans="1:6" ht="15" customHeight="1">
      <c r="A2121" s="9"/>
      <c r="B2121" s="25"/>
      <c r="C2121" s="11"/>
      <c r="D2121" s="12"/>
      <c r="E2121" s="26"/>
      <c r="F2121" s="27"/>
    </row>
    <row r="2122" spans="1:6" ht="15" customHeight="1">
      <c r="A2122" s="9"/>
      <c r="B2122" s="25"/>
      <c r="C2122" s="11"/>
      <c r="D2122" s="12"/>
      <c r="E2122" s="26"/>
      <c r="F2122" s="27"/>
    </row>
    <row r="2123" spans="1:6" ht="15" customHeight="1">
      <c r="A2123" s="9"/>
      <c r="B2123" s="25"/>
      <c r="C2123" s="11"/>
      <c r="D2123" s="12"/>
      <c r="E2123" s="26"/>
      <c r="F2123" s="27"/>
    </row>
    <row r="2124" spans="1:6" ht="15" customHeight="1">
      <c r="A2124" s="9"/>
      <c r="B2124" s="25"/>
      <c r="C2124" s="11"/>
      <c r="D2124" s="12"/>
      <c r="E2124" s="26"/>
      <c r="F2124" s="27"/>
    </row>
    <row r="2125" spans="1:6" ht="15" customHeight="1">
      <c r="A2125" s="9"/>
      <c r="B2125" s="25"/>
      <c r="C2125" s="11"/>
      <c r="D2125" s="12"/>
      <c r="E2125" s="26"/>
      <c r="F2125" s="27"/>
    </row>
    <row r="2126" spans="1:6" ht="15" customHeight="1">
      <c r="A2126" s="9"/>
      <c r="B2126" s="25"/>
      <c r="C2126" s="11"/>
      <c r="D2126" s="12"/>
      <c r="E2126" s="26"/>
      <c r="F2126" s="27"/>
    </row>
    <row r="2127" spans="1:6" ht="15" customHeight="1">
      <c r="A2127" s="9"/>
      <c r="B2127" s="25"/>
      <c r="C2127" s="11"/>
      <c r="D2127" s="12"/>
      <c r="E2127" s="26"/>
      <c r="F2127" s="27"/>
    </row>
    <row r="2128" spans="1:6" ht="15" customHeight="1">
      <c r="A2128" s="9"/>
      <c r="B2128" s="25"/>
      <c r="C2128" s="11"/>
      <c r="D2128" s="12"/>
      <c r="E2128" s="26"/>
      <c r="F2128" s="27"/>
    </row>
    <row r="2129" spans="1:6" ht="15" customHeight="1">
      <c r="A2129" s="9"/>
      <c r="B2129" s="25"/>
      <c r="C2129" s="11"/>
      <c r="D2129" s="12"/>
      <c r="E2129" s="26"/>
      <c r="F2129" s="27"/>
    </row>
    <row r="2130" spans="1:6" ht="15" customHeight="1">
      <c r="A2130" s="9"/>
      <c r="B2130" s="25"/>
      <c r="C2130" s="11"/>
      <c r="D2130" s="12"/>
      <c r="E2130" s="26"/>
      <c r="F2130" s="27"/>
    </row>
    <row r="2131" spans="1:6" ht="15" customHeight="1">
      <c r="A2131" s="9"/>
      <c r="B2131" s="25"/>
      <c r="C2131" s="11"/>
      <c r="D2131" s="12"/>
      <c r="E2131" s="26"/>
      <c r="F2131" s="27"/>
    </row>
    <row r="2132" spans="1:6" ht="15" customHeight="1">
      <c r="A2132" s="9"/>
      <c r="B2132" s="25"/>
      <c r="C2132" s="11"/>
      <c r="D2132" s="12"/>
      <c r="E2132" s="26"/>
      <c r="F2132" s="27"/>
    </row>
    <row r="2133" spans="1:6" ht="15" customHeight="1">
      <c r="A2133" s="9"/>
      <c r="B2133" s="25"/>
      <c r="C2133" s="11"/>
      <c r="D2133" s="12"/>
      <c r="E2133" s="26"/>
      <c r="F2133" s="27"/>
    </row>
    <row r="2134" spans="1:6" ht="15" customHeight="1">
      <c r="A2134" s="9"/>
      <c r="B2134" s="25"/>
      <c r="C2134" s="11"/>
      <c r="D2134" s="12"/>
      <c r="E2134" s="26"/>
      <c r="F2134" s="27"/>
    </row>
    <row r="2135" spans="1:6" ht="15" customHeight="1">
      <c r="A2135" s="9"/>
      <c r="B2135" s="25"/>
      <c r="C2135" s="11"/>
      <c r="D2135" s="12"/>
      <c r="E2135" s="26"/>
      <c r="F2135" s="27"/>
    </row>
    <row r="2136" spans="1:6" ht="15" customHeight="1">
      <c r="A2136" s="9"/>
      <c r="B2136" s="25"/>
      <c r="C2136" s="11"/>
      <c r="D2136" s="12"/>
      <c r="E2136" s="26"/>
      <c r="F2136" s="27"/>
    </row>
    <row r="2137" spans="1:6" ht="15" customHeight="1">
      <c r="A2137" s="9"/>
      <c r="B2137" s="25"/>
      <c r="C2137" s="11"/>
      <c r="D2137" s="12"/>
      <c r="E2137" s="26"/>
      <c r="F2137" s="27"/>
    </row>
    <row r="2138" spans="1:6" ht="15" customHeight="1">
      <c r="A2138" s="9"/>
      <c r="B2138" s="25"/>
      <c r="C2138" s="11"/>
      <c r="D2138" s="12"/>
      <c r="E2138" s="26"/>
      <c r="F2138" s="27"/>
    </row>
    <row r="2139" spans="1:6" ht="15" customHeight="1">
      <c r="A2139" s="9"/>
      <c r="B2139" s="25"/>
      <c r="C2139" s="11"/>
      <c r="D2139" s="12"/>
      <c r="E2139" s="26"/>
      <c r="F2139" s="27"/>
    </row>
    <row r="2140" spans="1:6" ht="15" customHeight="1">
      <c r="A2140" s="9"/>
      <c r="B2140" s="25"/>
      <c r="C2140" s="11"/>
      <c r="D2140" s="12"/>
      <c r="E2140" s="26"/>
      <c r="F2140" s="27"/>
    </row>
    <row r="2141" spans="1:6" ht="15" customHeight="1">
      <c r="A2141" s="9"/>
      <c r="B2141" s="25"/>
      <c r="C2141" s="11"/>
      <c r="D2141" s="12"/>
      <c r="E2141" s="26"/>
      <c r="F2141" s="27"/>
    </row>
    <row r="2142" spans="1:6" ht="15" customHeight="1">
      <c r="A2142" s="9"/>
      <c r="B2142" s="25"/>
      <c r="C2142" s="11"/>
      <c r="D2142" s="12"/>
      <c r="E2142" s="26"/>
      <c r="F2142" s="27"/>
    </row>
    <row r="2143" spans="1:6" ht="15" customHeight="1">
      <c r="A2143" s="9"/>
      <c r="B2143" s="25"/>
      <c r="C2143" s="11"/>
      <c r="D2143" s="12"/>
      <c r="E2143" s="26"/>
      <c r="F2143" s="27"/>
    </row>
    <row r="2144" spans="1:6" ht="15" customHeight="1">
      <c r="A2144" s="9"/>
      <c r="B2144" s="25"/>
      <c r="C2144" s="11"/>
      <c r="D2144" s="12"/>
      <c r="E2144" s="26"/>
      <c r="F2144" s="27"/>
    </row>
    <row r="2145" spans="1:6" ht="15" customHeight="1">
      <c r="A2145" s="9"/>
      <c r="B2145" s="25"/>
      <c r="C2145" s="11"/>
      <c r="D2145" s="12"/>
      <c r="E2145" s="26"/>
      <c r="F2145" s="27"/>
    </row>
    <row r="2146" spans="1:6" ht="15" customHeight="1">
      <c r="A2146" s="9"/>
      <c r="B2146" s="25"/>
      <c r="C2146" s="11"/>
      <c r="D2146" s="12"/>
      <c r="E2146" s="26"/>
      <c r="F2146" s="27"/>
    </row>
    <row r="2147" spans="1:6" ht="15" customHeight="1">
      <c r="A2147" s="9"/>
      <c r="B2147" s="25"/>
      <c r="C2147" s="11"/>
      <c r="D2147" s="12"/>
      <c r="E2147" s="26"/>
      <c r="F2147" s="27"/>
    </row>
    <row r="2148" spans="1:6" ht="15" customHeight="1">
      <c r="A2148" s="9"/>
      <c r="B2148" s="25"/>
      <c r="C2148" s="11"/>
      <c r="D2148" s="12"/>
      <c r="E2148" s="26"/>
      <c r="F2148" s="27"/>
    </row>
    <row r="2149" spans="1:6" ht="15" customHeight="1">
      <c r="A2149" s="9"/>
      <c r="B2149" s="25"/>
      <c r="C2149" s="11"/>
      <c r="D2149" s="12"/>
      <c r="E2149" s="26"/>
      <c r="F2149" s="27"/>
    </row>
    <row r="2150" spans="1:6" ht="15" customHeight="1">
      <c r="A2150" s="9"/>
      <c r="B2150" s="25"/>
      <c r="C2150" s="11"/>
      <c r="D2150" s="12"/>
      <c r="E2150" s="26"/>
      <c r="F2150" s="27"/>
    </row>
    <row r="2151" spans="1:6" ht="15" customHeight="1">
      <c r="A2151" s="9"/>
      <c r="B2151" s="25"/>
      <c r="C2151" s="11"/>
      <c r="D2151" s="12"/>
      <c r="E2151" s="26"/>
      <c r="F2151" s="27"/>
    </row>
    <row r="2152" spans="1:6" ht="15" customHeight="1">
      <c r="A2152" s="9"/>
      <c r="B2152" s="25"/>
      <c r="C2152" s="11"/>
      <c r="D2152" s="12"/>
      <c r="E2152" s="26"/>
      <c r="F2152" s="27"/>
    </row>
    <row r="2153" spans="1:6" ht="15" customHeight="1">
      <c r="A2153" s="9"/>
      <c r="B2153" s="25"/>
      <c r="C2153" s="11"/>
      <c r="D2153" s="12"/>
      <c r="E2153" s="26"/>
      <c r="F2153" s="27"/>
    </row>
    <row r="2154" spans="1:6" ht="15" customHeight="1">
      <c r="A2154" s="9"/>
      <c r="B2154" s="25"/>
      <c r="C2154" s="11"/>
      <c r="D2154" s="12"/>
      <c r="E2154" s="26"/>
      <c r="F2154" s="27"/>
    </row>
    <row r="2155" spans="1:6" ht="15" customHeight="1">
      <c r="A2155" s="21"/>
      <c r="B2155" s="39"/>
      <c r="C2155" s="40"/>
      <c r="D2155" s="41"/>
      <c r="E2155" s="42"/>
      <c r="F2155" s="24"/>
    </row>
    <row r="2156" spans="1:6" ht="15" customHeight="1">
      <c r="A2156" s="15"/>
      <c r="B2156" s="43" t="s">
        <v>17</v>
      </c>
      <c r="C2156" s="17"/>
      <c r="D2156" s="18"/>
      <c r="E2156" s="44" t="s">
        <v>35</v>
      </c>
      <c r="F2156" s="38"/>
    </row>
    <row r="2157" spans="1:6" ht="15" customHeight="1">
      <c r="A2157" s="9"/>
      <c r="B2157" s="45"/>
      <c r="C2157" s="11"/>
      <c r="D2157" s="12"/>
      <c r="F2157" s="14"/>
    </row>
    <row r="2158" spans="1:6" ht="15" customHeight="1" thickBot="1">
      <c r="A2158" s="47"/>
      <c r="B2158" s="48" t="s">
        <v>401</v>
      </c>
      <c r="C2158" s="109">
        <f>C2081+0.01</f>
        <v>2.2799999999999963</v>
      </c>
      <c r="D2158" s="50"/>
      <c r="E2158" s="51"/>
      <c r="F2158" s="52"/>
    </row>
    <row r="2159" spans="1:6" ht="15" customHeight="1">
      <c r="A2159" s="2"/>
      <c r="B2159" s="3"/>
      <c r="C2159" s="4"/>
      <c r="D2159" s="5"/>
      <c r="E2159" s="6"/>
      <c r="F2159" s="7"/>
    </row>
    <row r="2160" spans="1:6" ht="15" customHeight="1">
      <c r="A2160" s="9"/>
      <c r="B2160" s="45"/>
      <c r="C2160" s="11"/>
      <c r="D2160" s="12"/>
      <c r="E2160" s="79" t="s">
        <v>327</v>
      </c>
      <c r="F2160" s="14"/>
    </row>
    <row r="2161" spans="1:6" ht="15" customHeight="1">
      <c r="A2161" s="15"/>
      <c r="B2161" s="16"/>
      <c r="C2161" s="17"/>
      <c r="D2161" s="18"/>
      <c r="E2161" s="19"/>
      <c r="F2161" s="20"/>
    </row>
    <row r="2162" spans="1:6" ht="15" customHeight="1">
      <c r="A2162" s="9"/>
      <c r="B2162" s="25"/>
      <c r="C2162" s="11"/>
      <c r="D2162" s="12"/>
      <c r="E2162" s="26"/>
      <c r="F2162" s="27"/>
    </row>
    <row r="2163" spans="1:6" ht="15" customHeight="1">
      <c r="A2163" s="9"/>
      <c r="B2163" s="25"/>
      <c r="C2163" s="11"/>
      <c r="D2163" s="12"/>
      <c r="E2163" s="26"/>
      <c r="F2163" s="27"/>
    </row>
    <row r="2164" spans="1:6" ht="15" customHeight="1">
      <c r="A2164" s="9"/>
      <c r="B2164" s="25"/>
      <c r="C2164" s="11"/>
      <c r="D2164" s="12"/>
      <c r="E2164" s="26"/>
      <c r="F2164" s="27"/>
    </row>
    <row r="2165" spans="1:6" ht="15" customHeight="1">
      <c r="A2165" s="9"/>
      <c r="B2165" s="25"/>
      <c r="C2165" s="11"/>
      <c r="D2165" s="12"/>
      <c r="E2165" s="26"/>
      <c r="F2165" s="27"/>
    </row>
    <row r="2166" spans="1:6" ht="15" customHeight="1">
      <c r="A2166" s="9"/>
      <c r="B2166" s="25"/>
      <c r="C2166" s="11"/>
      <c r="D2166" s="12"/>
      <c r="E2166" s="26"/>
      <c r="F2166" s="27"/>
    </row>
    <row r="2167" spans="1:6" ht="15" customHeight="1">
      <c r="A2167" s="9"/>
      <c r="B2167" s="25"/>
      <c r="C2167" s="11"/>
      <c r="D2167" s="12"/>
      <c r="E2167" s="26"/>
      <c r="F2167" s="27"/>
    </row>
    <row r="2168" spans="1:6" ht="15" customHeight="1">
      <c r="A2168" s="9"/>
      <c r="B2168" s="25"/>
      <c r="C2168" s="11"/>
      <c r="D2168" s="12"/>
      <c r="E2168" s="26"/>
      <c r="F2168" s="27"/>
    </row>
    <row r="2169" spans="1:6" ht="15" customHeight="1">
      <c r="A2169" s="9"/>
      <c r="B2169" s="25"/>
      <c r="C2169" s="11"/>
      <c r="D2169" s="12"/>
      <c r="E2169" s="26"/>
      <c r="F2169" s="27"/>
    </row>
    <row r="2170" spans="1:6" ht="15" customHeight="1">
      <c r="A2170" s="9"/>
      <c r="B2170" s="25"/>
      <c r="C2170" s="11"/>
      <c r="D2170" s="12"/>
      <c r="E2170" s="26"/>
      <c r="F2170" s="27"/>
    </row>
    <row r="2171" spans="1:6" ht="15" customHeight="1">
      <c r="A2171" s="9"/>
      <c r="B2171" s="25"/>
      <c r="C2171" s="11"/>
      <c r="D2171" s="12"/>
      <c r="E2171" s="26"/>
      <c r="F2171" s="27"/>
    </row>
    <row r="2172" spans="1:6" ht="15" customHeight="1">
      <c r="A2172" s="9"/>
      <c r="B2172" s="25"/>
      <c r="C2172" s="11"/>
      <c r="D2172" s="12"/>
      <c r="E2172" s="26"/>
      <c r="F2172" s="27"/>
    </row>
    <row r="2173" spans="1:6" ht="15" customHeight="1">
      <c r="A2173" s="9"/>
      <c r="B2173" s="25"/>
      <c r="C2173" s="11"/>
      <c r="D2173" s="12"/>
      <c r="E2173" s="26"/>
      <c r="F2173" s="27"/>
    </row>
    <row r="2174" spans="1:6" ht="15" customHeight="1">
      <c r="A2174" s="9"/>
      <c r="B2174" s="25"/>
      <c r="C2174" s="11"/>
      <c r="D2174" s="12"/>
      <c r="E2174" s="26"/>
      <c r="F2174" s="27"/>
    </row>
    <row r="2175" spans="1:6" ht="15" customHeight="1">
      <c r="A2175" s="9"/>
      <c r="B2175" s="25"/>
      <c r="C2175" s="11"/>
      <c r="D2175" s="12"/>
      <c r="E2175" s="26"/>
      <c r="F2175" s="27"/>
    </row>
    <row r="2176" spans="1:6" ht="15" customHeight="1">
      <c r="A2176" s="9"/>
      <c r="B2176" s="25"/>
      <c r="C2176" s="11"/>
      <c r="D2176" s="12"/>
      <c r="E2176" s="26"/>
      <c r="F2176" s="27"/>
    </row>
    <row r="2177" spans="1:6" ht="15" customHeight="1">
      <c r="A2177" s="9"/>
      <c r="B2177" s="25"/>
      <c r="C2177" s="11"/>
      <c r="D2177" s="12"/>
      <c r="E2177" s="26"/>
      <c r="F2177" s="27"/>
    </row>
    <row r="2178" spans="1:6" ht="15" customHeight="1">
      <c r="A2178" s="9"/>
      <c r="B2178" s="25"/>
      <c r="C2178" s="11"/>
      <c r="D2178" s="12"/>
      <c r="E2178" s="26"/>
      <c r="F2178" s="27"/>
    </row>
    <row r="2179" spans="1:6" ht="15" customHeight="1">
      <c r="A2179" s="9"/>
      <c r="B2179" s="25"/>
      <c r="C2179" s="11"/>
      <c r="D2179" s="12"/>
      <c r="E2179" s="26"/>
      <c r="F2179" s="27"/>
    </row>
    <row r="2180" spans="1:6" ht="15" customHeight="1">
      <c r="A2180" s="9"/>
      <c r="B2180" s="25"/>
      <c r="C2180" s="11"/>
      <c r="D2180" s="12"/>
      <c r="E2180" s="26"/>
      <c r="F2180" s="27"/>
    </row>
    <row r="2181" spans="1:6" ht="15" customHeight="1">
      <c r="A2181" s="9"/>
      <c r="B2181" s="25"/>
      <c r="C2181" s="11"/>
      <c r="D2181" s="12"/>
      <c r="E2181" s="26"/>
      <c r="F2181" s="27"/>
    </row>
    <row r="2182" spans="1:6" ht="15" customHeight="1">
      <c r="A2182" s="9"/>
      <c r="B2182" s="25"/>
      <c r="C2182" s="11"/>
      <c r="D2182" s="12"/>
      <c r="E2182" s="26"/>
      <c r="F2182" s="27"/>
    </row>
    <row r="2183" spans="1:6" ht="15" customHeight="1">
      <c r="A2183" s="9"/>
      <c r="B2183" s="25"/>
      <c r="C2183" s="11"/>
      <c r="D2183" s="12"/>
      <c r="E2183" s="26"/>
      <c r="F2183" s="27"/>
    </row>
    <row r="2184" spans="1:6" ht="15" customHeight="1">
      <c r="A2184" s="9"/>
      <c r="B2184" s="25"/>
      <c r="C2184" s="11"/>
      <c r="D2184" s="12"/>
      <c r="E2184" s="26"/>
      <c r="F2184" s="27"/>
    </row>
    <row r="2185" spans="1:6" ht="15" customHeight="1">
      <c r="A2185" s="9"/>
      <c r="B2185" s="25"/>
      <c r="C2185" s="11"/>
      <c r="D2185" s="12"/>
      <c r="E2185" s="26"/>
      <c r="F2185" s="27"/>
    </row>
    <row r="2186" spans="1:6" ht="15" customHeight="1">
      <c r="A2186" s="9"/>
      <c r="B2186" s="25"/>
      <c r="C2186" s="11"/>
      <c r="D2186" s="12"/>
      <c r="E2186" s="26"/>
      <c r="F2186" s="27"/>
    </row>
    <row r="2187" spans="1:6" ht="15" customHeight="1">
      <c r="A2187" s="9"/>
      <c r="B2187" s="25"/>
      <c r="C2187" s="11"/>
      <c r="D2187" s="12"/>
      <c r="E2187" s="26"/>
      <c r="F2187" s="27"/>
    </row>
    <row r="2188" spans="1:6" ht="15" customHeight="1">
      <c r="A2188" s="9"/>
      <c r="B2188" s="25"/>
      <c r="C2188" s="11"/>
      <c r="D2188" s="12"/>
      <c r="E2188" s="26"/>
      <c r="F2188" s="27"/>
    </row>
    <row r="2189" spans="1:6" ht="15" customHeight="1">
      <c r="A2189" s="9"/>
      <c r="B2189" s="25"/>
      <c r="C2189" s="11"/>
      <c r="D2189" s="12"/>
      <c r="E2189" s="26"/>
      <c r="F2189" s="27"/>
    </row>
    <row r="2190" spans="1:6" ht="15" customHeight="1">
      <c r="A2190" s="9"/>
      <c r="B2190" s="25"/>
      <c r="C2190" s="11"/>
      <c r="D2190" s="12"/>
      <c r="E2190" s="26"/>
      <c r="F2190" s="27"/>
    </row>
    <row r="2191" spans="1:6" ht="15" customHeight="1">
      <c r="A2191" s="9"/>
      <c r="B2191" s="25"/>
      <c r="C2191" s="11"/>
      <c r="D2191" s="12"/>
      <c r="E2191" s="26"/>
      <c r="F2191" s="27"/>
    </row>
    <row r="2192" spans="1:6" ht="15" customHeight="1">
      <c r="A2192" s="29"/>
      <c r="B2192" s="25" t="s">
        <v>1</v>
      </c>
      <c r="C2192" s="11"/>
      <c r="D2192" s="12"/>
      <c r="E2192" s="26"/>
      <c r="F2192" s="27"/>
    </row>
    <row r="2193" spans="1:6" ht="15" customHeight="1">
      <c r="A2193" s="29"/>
      <c r="B2193" s="56" t="s">
        <v>27</v>
      </c>
      <c r="C2193" s="11"/>
      <c r="D2193" s="12"/>
      <c r="E2193" s="26"/>
      <c r="F2193" s="27"/>
    </row>
    <row r="2194" spans="1:6" ht="15" customHeight="1">
      <c r="A2194" s="29"/>
      <c r="B2194" s="56" t="s">
        <v>1</v>
      </c>
      <c r="C2194" s="11"/>
      <c r="D2194" s="12"/>
      <c r="E2194" s="26"/>
      <c r="F2194" s="27"/>
    </row>
    <row r="2195" spans="1:6" ht="15" customHeight="1">
      <c r="A2195" s="29"/>
      <c r="B2195" s="56" t="s">
        <v>70</v>
      </c>
      <c r="C2195" s="11"/>
      <c r="D2195" s="12"/>
      <c r="E2195" s="26"/>
      <c r="F2195" s="27"/>
    </row>
    <row r="2196" spans="1:6" ht="15" customHeight="1">
      <c r="A2196" s="29"/>
      <c r="B2196" s="25" t="s">
        <v>1</v>
      </c>
      <c r="C2196" s="11"/>
      <c r="D2196" s="12"/>
      <c r="E2196" s="26"/>
      <c r="F2196" s="27"/>
    </row>
    <row r="2197" spans="1:6" ht="15" customHeight="1">
      <c r="A2197" s="29"/>
      <c r="B2197" s="88">
        <f>C2081</f>
        <v>2.2699999999999965</v>
      </c>
      <c r="C2197" s="11"/>
      <c r="D2197" s="12"/>
      <c r="E2197" s="26"/>
      <c r="F2197" s="27"/>
    </row>
    <row r="2198" spans="1:6" ht="15" customHeight="1">
      <c r="A2198" s="29"/>
      <c r="B2198" s="57" t="s">
        <v>1</v>
      </c>
      <c r="C2198" s="11"/>
      <c r="D2198" s="12"/>
      <c r="E2198" s="26"/>
      <c r="F2198" s="27"/>
    </row>
    <row r="2199" spans="1:6" ht="15" customHeight="1">
      <c r="A2199" s="29"/>
      <c r="B2199" s="88">
        <f>C2235</f>
        <v>2.289999999999996</v>
      </c>
      <c r="C2199" s="11"/>
      <c r="D2199" s="12"/>
      <c r="E2199" s="26"/>
      <c r="F2199" s="27"/>
    </row>
    <row r="2200" spans="1:6" ht="15" customHeight="1">
      <c r="A2200" s="29"/>
      <c r="B2200" s="57"/>
      <c r="C2200" s="11"/>
      <c r="D2200" s="12"/>
      <c r="E2200" s="26"/>
      <c r="F2200" s="27"/>
    </row>
    <row r="2201" spans="1:6" ht="15" customHeight="1">
      <c r="A2201" s="121"/>
      <c r="B2201" s="25"/>
      <c r="C2201" s="11"/>
      <c r="D2201" s="12"/>
      <c r="E2201" s="26"/>
      <c r="F2201" s="27"/>
    </row>
    <row r="2202" spans="1:6" ht="15" customHeight="1">
      <c r="A2202" s="121"/>
      <c r="B2202" s="25"/>
      <c r="C2202" s="11"/>
      <c r="D2202" s="12"/>
      <c r="E2202" s="26"/>
      <c r="F2202" s="27"/>
    </row>
    <row r="2203" spans="1:6" ht="15" customHeight="1">
      <c r="A2203" s="121"/>
      <c r="B2203" s="25"/>
      <c r="C2203" s="11"/>
      <c r="D2203" s="12"/>
      <c r="E2203" s="26"/>
      <c r="F2203" s="27"/>
    </row>
    <row r="2204" spans="1:6" ht="15" customHeight="1">
      <c r="A2204" s="121"/>
      <c r="B2204" s="25"/>
      <c r="C2204" s="11"/>
      <c r="D2204" s="12"/>
      <c r="E2204" s="26"/>
      <c r="F2204" s="27"/>
    </row>
    <row r="2205" spans="1:6" ht="15" customHeight="1">
      <c r="A2205" s="121"/>
      <c r="B2205" s="25"/>
      <c r="C2205" s="11"/>
      <c r="D2205" s="12"/>
      <c r="E2205" s="26"/>
      <c r="F2205" s="27"/>
    </row>
    <row r="2206" spans="1:6" ht="15" customHeight="1">
      <c r="A2206" s="121"/>
      <c r="B2206" s="25"/>
      <c r="C2206" s="11"/>
      <c r="D2206" s="12"/>
      <c r="E2206" s="26"/>
      <c r="F2206" s="27"/>
    </row>
    <row r="2207" spans="1:6" ht="15" customHeight="1">
      <c r="A2207" s="121"/>
      <c r="B2207" s="25"/>
      <c r="C2207" s="11"/>
      <c r="D2207" s="12"/>
      <c r="E2207" s="26"/>
      <c r="F2207" s="27"/>
    </row>
    <row r="2208" spans="1:6" ht="15" customHeight="1">
      <c r="A2208" s="121"/>
      <c r="B2208" s="25"/>
      <c r="C2208" s="11"/>
      <c r="D2208" s="12"/>
      <c r="E2208" s="26"/>
      <c r="F2208" s="27"/>
    </row>
    <row r="2209" spans="1:6" ht="15" customHeight="1">
      <c r="A2209" s="121"/>
      <c r="B2209" s="25"/>
      <c r="C2209" s="11"/>
      <c r="D2209" s="12"/>
      <c r="E2209" s="26"/>
      <c r="F2209" s="27"/>
    </row>
    <row r="2210" spans="1:6" ht="15" customHeight="1">
      <c r="A2210" s="121"/>
      <c r="B2210" s="25"/>
      <c r="C2210" s="11"/>
      <c r="D2210" s="12"/>
      <c r="E2210" s="26"/>
      <c r="F2210" s="27"/>
    </row>
    <row r="2211" spans="1:6" ht="15" customHeight="1">
      <c r="A2211" s="121"/>
      <c r="B2211" s="25"/>
      <c r="C2211" s="11"/>
      <c r="D2211" s="12"/>
      <c r="E2211" s="26"/>
      <c r="F2211" s="27"/>
    </row>
    <row r="2212" spans="1:6" ht="15" customHeight="1">
      <c r="A2212" s="121"/>
      <c r="B2212" s="25"/>
      <c r="C2212" s="11"/>
      <c r="D2212" s="12"/>
      <c r="E2212" s="26"/>
      <c r="F2212" s="27"/>
    </row>
    <row r="2213" spans="1:6" ht="15" customHeight="1">
      <c r="A2213" s="121"/>
      <c r="B2213" s="25"/>
      <c r="C2213" s="11"/>
      <c r="D2213" s="12"/>
      <c r="E2213" s="26"/>
      <c r="F2213" s="27"/>
    </row>
    <row r="2214" spans="1:6" ht="15" customHeight="1">
      <c r="A2214" s="121"/>
      <c r="B2214" s="25"/>
      <c r="C2214" s="11"/>
      <c r="D2214" s="12"/>
      <c r="E2214" s="26"/>
      <c r="F2214" s="27"/>
    </row>
    <row r="2215" spans="1:6" ht="15" customHeight="1">
      <c r="A2215" s="121"/>
      <c r="B2215" s="25"/>
      <c r="C2215" s="11"/>
      <c r="D2215" s="12"/>
      <c r="E2215" s="26"/>
      <c r="F2215" s="27"/>
    </row>
    <row r="2216" spans="1:6" ht="15" customHeight="1">
      <c r="A2216" s="121"/>
      <c r="B2216" s="25"/>
      <c r="C2216" s="11"/>
      <c r="D2216" s="12"/>
      <c r="E2216" s="26"/>
      <c r="F2216" s="27"/>
    </row>
    <row r="2217" spans="1:6" ht="15" customHeight="1">
      <c r="A2217" s="121"/>
      <c r="B2217" s="25"/>
      <c r="C2217" s="11"/>
      <c r="D2217" s="12"/>
      <c r="E2217" s="26"/>
      <c r="F2217" s="27"/>
    </row>
    <row r="2218" spans="1:6" ht="15" customHeight="1">
      <c r="A2218" s="121"/>
      <c r="B2218" s="25"/>
      <c r="C2218" s="11"/>
      <c r="D2218" s="12"/>
      <c r="E2218" s="26"/>
      <c r="F2218" s="27"/>
    </row>
    <row r="2219" spans="1:6" ht="15" customHeight="1">
      <c r="A2219" s="121"/>
      <c r="B2219" s="25"/>
      <c r="C2219" s="11"/>
      <c r="D2219" s="12"/>
      <c r="E2219" s="26"/>
      <c r="F2219" s="27"/>
    </row>
    <row r="2220" spans="1:6" ht="15" customHeight="1">
      <c r="A2220" s="121"/>
      <c r="B2220" s="25"/>
      <c r="C2220" s="11"/>
      <c r="D2220" s="12"/>
      <c r="E2220" s="26"/>
      <c r="F2220" s="27"/>
    </row>
    <row r="2221" spans="1:6" ht="15" customHeight="1">
      <c r="A2221" s="121"/>
      <c r="B2221" s="25"/>
      <c r="C2221" s="11"/>
      <c r="D2221" s="12"/>
      <c r="E2221" s="26"/>
      <c r="F2221" s="27"/>
    </row>
    <row r="2222" spans="1:6" ht="15" customHeight="1">
      <c r="A2222" s="121"/>
      <c r="B2222" s="25"/>
      <c r="C2222" s="11"/>
      <c r="D2222" s="12"/>
      <c r="E2222" s="26"/>
      <c r="F2222" s="27"/>
    </row>
    <row r="2223" spans="1:6" ht="15" customHeight="1">
      <c r="A2223" s="121"/>
      <c r="B2223" s="25"/>
      <c r="C2223" s="11"/>
      <c r="D2223" s="12"/>
      <c r="E2223" s="26"/>
      <c r="F2223" s="27"/>
    </row>
    <row r="2224" spans="1:6" ht="15" customHeight="1">
      <c r="A2224" s="121"/>
      <c r="B2224" s="25"/>
      <c r="C2224" s="11"/>
      <c r="D2224" s="12"/>
      <c r="E2224" s="26"/>
      <c r="F2224" s="27"/>
    </row>
    <row r="2225" spans="1:6" ht="15" customHeight="1">
      <c r="A2225" s="121"/>
      <c r="B2225" s="25"/>
      <c r="C2225" s="11"/>
      <c r="D2225" s="12"/>
      <c r="E2225" s="26"/>
      <c r="F2225" s="27"/>
    </row>
    <row r="2226" spans="1:6" ht="15" customHeight="1">
      <c r="A2226" s="121"/>
      <c r="B2226" s="25"/>
      <c r="C2226" s="11"/>
      <c r="D2226" s="12"/>
      <c r="E2226" s="26"/>
      <c r="F2226" s="27"/>
    </row>
    <row r="2227" spans="1:6" ht="15" customHeight="1">
      <c r="A2227" s="121"/>
      <c r="B2227" s="25"/>
      <c r="C2227" s="11"/>
      <c r="D2227" s="12"/>
      <c r="E2227" s="26"/>
      <c r="F2227" s="27"/>
    </row>
    <row r="2228" spans="1:6" ht="15" customHeight="1">
      <c r="A2228" s="121"/>
      <c r="B2228" s="25"/>
      <c r="C2228" s="11"/>
      <c r="D2228" s="12"/>
      <c r="E2228" s="26"/>
      <c r="F2228" s="27"/>
    </row>
    <row r="2229" spans="1:6" ht="15" customHeight="1">
      <c r="A2229" s="29"/>
      <c r="B2229" s="25"/>
      <c r="C2229" s="11"/>
      <c r="D2229" s="12"/>
      <c r="E2229" s="26"/>
      <c r="F2229" s="27"/>
    </row>
    <row r="2230" spans="1:6" ht="15" customHeight="1">
      <c r="A2230" s="29"/>
      <c r="B2230" s="25"/>
      <c r="C2230" s="11"/>
      <c r="D2230" s="12"/>
      <c r="E2230" s="26"/>
      <c r="F2230" s="27"/>
    </row>
    <row r="2231" spans="1:6" ht="15" customHeight="1">
      <c r="A2231" s="29"/>
      <c r="B2231" s="59"/>
      <c r="C2231" s="37"/>
      <c r="D2231" s="18"/>
      <c r="E2231" s="61"/>
      <c r="F2231" s="38"/>
    </row>
    <row r="2232" spans="1:6" ht="15" customHeight="1">
      <c r="A2232" s="21"/>
      <c r="B2232" s="45"/>
      <c r="C2232" s="40"/>
      <c r="D2232" s="41"/>
      <c r="E2232" s="42"/>
      <c r="F2232" s="24"/>
    </row>
    <row r="2233" spans="1:6" ht="15" customHeight="1">
      <c r="A2233" s="160" t="s">
        <v>1</v>
      </c>
      <c r="B2233" s="43" t="s">
        <v>29</v>
      </c>
      <c r="C2233" s="17" t="s">
        <v>1</v>
      </c>
      <c r="D2233" s="18"/>
      <c r="E2233" s="161" t="s">
        <v>18</v>
      </c>
      <c r="F2233" s="38"/>
    </row>
    <row r="2234" spans="1:6" ht="15" customHeight="1">
      <c r="A2234" s="162" t="s">
        <v>1</v>
      </c>
      <c r="B2234" s="107" t="s">
        <v>1</v>
      </c>
      <c r="C2234" s="11" t="s">
        <v>1</v>
      </c>
      <c r="D2234" s="12"/>
      <c r="E2234" s="163" t="s">
        <v>1</v>
      </c>
      <c r="F2234" s="46"/>
    </row>
    <row r="2235" spans="1:6" ht="15" customHeight="1" thickBot="1">
      <c r="A2235" s="47"/>
      <c r="B2235" s="48" t="s">
        <v>401</v>
      </c>
      <c r="C2235" s="109">
        <f>C2158+0.01</f>
        <v>2.289999999999996</v>
      </c>
      <c r="D2235" s="50"/>
      <c r="E2235" s="51"/>
      <c r="F2235" s="52"/>
    </row>
    <row r="2236" spans="1:6" s="172" customFormat="1" ht="15" customHeight="1">
      <c r="A2236" s="174"/>
      <c r="B2236" s="175"/>
      <c r="C2236" s="176"/>
      <c r="D2236" s="177"/>
      <c r="E2236" s="178"/>
      <c r="F2236" s="179"/>
    </row>
    <row r="2237" spans="1:6" s="172" customFormat="1" ht="15" customHeight="1">
      <c r="A2237" s="180"/>
      <c r="B2237" s="181" t="s">
        <v>1015</v>
      </c>
      <c r="C2237" s="173"/>
      <c r="D2237" s="182"/>
      <c r="E2237" s="183"/>
      <c r="F2237" s="184"/>
    </row>
    <row r="2238" spans="1:6" s="172" customFormat="1" ht="15" customHeight="1">
      <c r="A2238" s="185"/>
      <c r="B2238" s="186"/>
      <c r="C2238" s="187"/>
      <c r="D2238" s="188"/>
      <c r="E2238" s="189"/>
      <c r="F2238" s="190"/>
    </row>
    <row r="2239" spans="1:6" s="172" customFormat="1" ht="15" customHeight="1">
      <c r="A2239" s="191"/>
      <c r="B2239" s="192" t="s">
        <v>1</v>
      </c>
      <c r="C2239" s="173"/>
      <c r="D2239" s="182"/>
      <c r="E2239" s="193"/>
      <c r="F2239" s="194"/>
    </row>
    <row r="2240" spans="1:6" s="172" customFormat="1" ht="15" customHeight="1">
      <c r="A2240" s="195"/>
      <c r="B2240" s="192"/>
      <c r="C2240" s="196" t="s">
        <v>106</v>
      </c>
      <c r="D2240" s="197"/>
      <c r="E2240" s="198"/>
      <c r="F2240" s="199"/>
    </row>
    <row r="2241" spans="1:6" s="172" customFormat="1" ht="15" customHeight="1">
      <c r="A2241" s="195"/>
      <c r="B2241" s="192"/>
      <c r="C2241" s="196"/>
      <c r="D2241" s="200"/>
      <c r="E2241" s="198"/>
      <c r="F2241" s="199"/>
    </row>
    <row r="2242" spans="1:6" s="172" customFormat="1" ht="15" customHeight="1">
      <c r="A2242" s="195"/>
      <c r="B2242" s="192" t="s">
        <v>1016</v>
      </c>
      <c r="C2242" s="1000">
        <f>C229</f>
        <v>2.3000000000000003</v>
      </c>
      <c r="D2242" s="1001"/>
      <c r="E2242" s="198"/>
      <c r="F2242" s="199"/>
    </row>
    <row r="2243" spans="1:6" s="172" customFormat="1" ht="15" customHeight="1">
      <c r="A2243" s="195"/>
      <c r="B2243" s="192"/>
      <c r="C2243" s="196"/>
      <c r="D2243" s="200"/>
      <c r="E2243" s="198"/>
      <c r="F2243" s="199"/>
    </row>
    <row r="2244" spans="1:6" ht="15" customHeight="1">
      <c r="A2244" s="29"/>
      <c r="B2244" s="25" t="s">
        <v>353</v>
      </c>
      <c r="C2244" s="998">
        <f>C460</f>
        <v>2.6000000000000005</v>
      </c>
      <c r="D2244" s="998"/>
      <c r="E2244" s="26"/>
      <c r="F2244" s="27"/>
    </row>
    <row r="2245" spans="1:6" ht="15" customHeight="1">
      <c r="A2245" s="29"/>
      <c r="B2245" s="25" t="s">
        <v>1</v>
      </c>
      <c r="C2245" s="34"/>
      <c r="D2245" s="12"/>
      <c r="E2245" s="26"/>
      <c r="F2245" s="27"/>
    </row>
    <row r="2246" spans="1:6" ht="15" customHeight="1">
      <c r="A2246" s="29"/>
      <c r="B2246" s="25" t="s">
        <v>581</v>
      </c>
      <c r="C2246" s="998">
        <f>C691</f>
        <v>2.9000000000000008</v>
      </c>
      <c r="D2246" s="998"/>
      <c r="E2246" s="26"/>
      <c r="F2246" s="27"/>
    </row>
    <row r="2247" spans="1:6" ht="15" customHeight="1">
      <c r="A2247" s="29"/>
      <c r="B2247" s="25" t="s">
        <v>1</v>
      </c>
      <c r="C2247" s="34"/>
      <c r="D2247" s="12"/>
      <c r="E2247" s="26"/>
      <c r="F2247" s="27"/>
    </row>
    <row r="2248" spans="1:6" ht="15" customHeight="1">
      <c r="A2248" s="29"/>
      <c r="B2248" s="25" t="s">
        <v>354</v>
      </c>
      <c r="C2248" s="999">
        <f>C768</f>
        <v>2.1</v>
      </c>
      <c r="D2248" s="999"/>
      <c r="E2248" s="26"/>
      <c r="F2248" s="27"/>
    </row>
    <row r="2249" spans="1:6" ht="15" customHeight="1">
      <c r="A2249" s="29"/>
      <c r="B2249" s="25" t="s">
        <v>1</v>
      </c>
      <c r="C2249" s="34"/>
      <c r="D2249" s="12"/>
      <c r="E2249" s="26"/>
      <c r="F2249" s="27"/>
    </row>
    <row r="2250" spans="1:6" ht="15" customHeight="1">
      <c r="A2250" s="29"/>
      <c r="B2250" s="25" t="s">
        <v>355</v>
      </c>
      <c r="C2250" s="999">
        <f>C1076</f>
        <v>2.1399999999999992</v>
      </c>
      <c r="D2250" s="999"/>
      <c r="E2250" s="26"/>
      <c r="F2250" s="27"/>
    </row>
    <row r="2251" spans="1:6" ht="15" customHeight="1">
      <c r="A2251" s="29"/>
      <c r="B2251" s="25" t="s">
        <v>1</v>
      </c>
      <c r="C2251" s="201"/>
      <c r="D2251" s="12"/>
      <c r="E2251" s="26"/>
      <c r="F2251" s="27"/>
    </row>
    <row r="2252" spans="1:6" ht="15" customHeight="1">
      <c r="A2252" s="29"/>
      <c r="B2252" s="55" t="s">
        <v>356</v>
      </c>
      <c r="C2252" s="1002">
        <f>C1153</f>
        <v>2.149999999999999</v>
      </c>
      <c r="D2252" s="1002"/>
      <c r="E2252" s="26"/>
      <c r="F2252" s="27"/>
    </row>
    <row r="2253" spans="1:6" ht="15" customHeight="1">
      <c r="A2253" s="29"/>
      <c r="B2253" s="55"/>
      <c r="C2253" s="34"/>
      <c r="D2253" s="12"/>
      <c r="E2253" s="26"/>
      <c r="F2253" s="27"/>
    </row>
    <row r="2254" spans="1:6" ht="15" customHeight="1">
      <c r="A2254" s="29"/>
      <c r="B2254" s="55" t="s">
        <v>357</v>
      </c>
      <c r="C2254" s="998">
        <f>C1230</f>
        <v>2.1599999999999988</v>
      </c>
      <c r="D2254" s="998"/>
      <c r="E2254" s="26"/>
      <c r="F2254" s="27"/>
    </row>
    <row r="2255" spans="1:6" ht="15" customHeight="1">
      <c r="A2255" s="29"/>
      <c r="B2255" s="55"/>
      <c r="C2255" s="34"/>
      <c r="D2255" s="12"/>
      <c r="E2255" s="26"/>
      <c r="F2255" s="27"/>
    </row>
    <row r="2256" spans="1:6" ht="15" customHeight="1">
      <c r="A2256" s="29"/>
      <c r="B2256" s="55" t="s">
        <v>358</v>
      </c>
      <c r="C2256" s="998">
        <f>C1307</f>
        <v>2.1699999999999986</v>
      </c>
      <c r="D2256" s="998"/>
      <c r="E2256" s="26"/>
      <c r="F2256" s="27"/>
    </row>
    <row r="2257" spans="1:6" ht="15" customHeight="1">
      <c r="A2257" s="29"/>
      <c r="B2257" s="55"/>
      <c r="C2257" s="34"/>
      <c r="D2257" s="12"/>
      <c r="E2257" s="26"/>
      <c r="F2257" s="27"/>
    </row>
    <row r="2258" spans="1:6" ht="15" customHeight="1">
      <c r="A2258" s="29"/>
      <c r="B2258" s="55" t="s">
        <v>359</v>
      </c>
      <c r="C2258" s="999">
        <f>C1384</f>
        <v>2.1799999999999984</v>
      </c>
      <c r="D2258" s="999"/>
      <c r="E2258" s="26"/>
      <c r="F2258" s="27"/>
    </row>
    <row r="2259" spans="1:6" ht="15" customHeight="1">
      <c r="A2259" s="29"/>
      <c r="B2259" s="55"/>
      <c r="C2259" s="34"/>
      <c r="D2259" s="12"/>
      <c r="E2259" s="26"/>
      <c r="F2259" s="27"/>
    </row>
    <row r="2260" spans="1:6" ht="15" customHeight="1">
      <c r="A2260" s="29"/>
      <c r="B2260" s="55" t="s">
        <v>360</v>
      </c>
      <c r="C2260" s="998">
        <f>C1461</f>
        <v>2.1899999999999982</v>
      </c>
      <c r="D2260" s="998"/>
      <c r="E2260" s="26"/>
      <c r="F2260" s="27"/>
    </row>
    <row r="2261" spans="1:6" ht="15" customHeight="1">
      <c r="A2261" s="29"/>
      <c r="B2261" s="55"/>
      <c r="C2261" s="34"/>
      <c r="D2261" s="12"/>
      <c r="E2261" s="26"/>
      <c r="F2261" s="27"/>
    </row>
    <row r="2262" spans="1:6" ht="15" customHeight="1">
      <c r="A2262" s="29"/>
      <c r="B2262" s="55" t="s">
        <v>361</v>
      </c>
      <c r="C2262" s="999">
        <f>C1538</f>
        <v>2.199999999999998</v>
      </c>
      <c r="D2262" s="999"/>
      <c r="E2262" s="26"/>
      <c r="F2262" s="27"/>
    </row>
    <row r="2263" spans="1:6" ht="15" customHeight="1">
      <c r="A2263" s="29"/>
      <c r="B2263" s="55"/>
      <c r="C2263" s="11"/>
      <c r="D2263" s="129"/>
      <c r="E2263" s="26"/>
      <c r="F2263" s="27"/>
    </row>
    <row r="2264" spans="1:6" ht="15" customHeight="1">
      <c r="A2264" s="29"/>
      <c r="B2264" s="55" t="s">
        <v>362</v>
      </c>
      <c r="C2264" s="999">
        <f>C1771</f>
        <v>2.2299999999999973</v>
      </c>
      <c r="D2264" s="999"/>
      <c r="E2264" s="26"/>
      <c r="F2264" s="27"/>
    </row>
    <row r="2265" spans="1:6" ht="15" customHeight="1">
      <c r="A2265" s="29"/>
      <c r="B2265" s="130"/>
      <c r="C2265" s="34"/>
      <c r="D2265" s="12"/>
      <c r="E2265" s="26"/>
      <c r="F2265" s="27"/>
    </row>
    <row r="2266" spans="1:6" ht="15" customHeight="1">
      <c r="A2266" s="29"/>
      <c r="B2266" s="55" t="s">
        <v>363</v>
      </c>
      <c r="C2266" s="999">
        <f>C2004</f>
        <v>2.2599999999999967</v>
      </c>
      <c r="D2266" s="998"/>
      <c r="E2266" s="26"/>
      <c r="F2266" s="27"/>
    </row>
    <row r="2267" spans="1:6" ht="15" customHeight="1">
      <c r="A2267" s="29"/>
      <c r="B2267" s="55" t="s">
        <v>1</v>
      </c>
      <c r="C2267" s="34"/>
      <c r="D2267" s="12"/>
      <c r="E2267" s="26"/>
      <c r="F2267" s="27"/>
    </row>
    <row r="2268" spans="1:6" ht="15" customHeight="1">
      <c r="A2268" s="29"/>
      <c r="B2268" s="55" t="s">
        <v>364</v>
      </c>
      <c r="C2268" s="999">
        <f>C2235</f>
        <v>2.289999999999996</v>
      </c>
      <c r="D2268" s="998"/>
      <c r="E2268" s="26"/>
      <c r="F2268" s="27"/>
    </row>
    <row r="2269" spans="1:6" ht="15" customHeight="1">
      <c r="A2269" s="29"/>
      <c r="B2269" s="55"/>
      <c r="C2269" s="11"/>
      <c r="D2269" s="12"/>
      <c r="E2269" s="26"/>
      <c r="F2269" s="27"/>
    </row>
    <row r="2270" spans="1:6" ht="15" customHeight="1">
      <c r="A2270" s="29"/>
      <c r="B2270" s="55"/>
      <c r="C2270" s="999"/>
      <c r="D2270" s="998"/>
      <c r="E2270" s="26"/>
      <c r="F2270" s="27"/>
    </row>
    <row r="2271" spans="1:6" ht="15" customHeight="1">
      <c r="A2271" s="29"/>
      <c r="B2271" s="55"/>
      <c r="C2271" s="202"/>
      <c r="D2271" s="203"/>
      <c r="E2271" s="26"/>
      <c r="F2271" s="27"/>
    </row>
    <row r="2272" spans="1:6" ht="15" customHeight="1">
      <c r="A2272" s="29"/>
      <c r="B2272" s="55"/>
      <c r="C2272" s="202"/>
      <c r="D2272" s="203"/>
      <c r="E2272" s="26"/>
      <c r="F2272" s="27"/>
    </row>
    <row r="2273" spans="1:6" ht="15" customHeight="1">
      <c r="A2273" s="29"/>
      <c r="B2273" s="55"/>
      <c r="C2273" s="202"/>
      <c r="D2273" s="203"/>
      <c r="E2273" s="26"/>
      <c r="F2273" s="27"/>
    </row>
    <row r="2274" spans="1:6" ht="15" customHeight="1">
      <c r="A2274" s="29"/>
      <c r="B2274" s="55"/>
      <c r="C2274" s="202"/>
      <c r="D2274" s="203"/>
      <c r="E2274" s="26"/>
      <c r="F2274" s="27"/>
    </row>
    <row r="2275" spans="1:6" ht="15" customHeight="1">
      <c r="A2275" s="29"/>
      <c r="B2275" s="55"/>
      <c r="C2275" s="202"/>
      <c r="D2275" s="203"/>
      <c r="E2275" s="26"/>
      <c r="F2275" s="27"/>
    </row>
    <row r="2276" spans="1:6" ht="15" customHeight="1">
      <c r="A2276" s="29"/>
      <c r="B2276" s="55"/>
      <c r="C2276" s="202"/>
      <c r="D2276" s="203"/>
      <c r="E2276" s="26"/>
      <c r="F2276" s="27"/>
    </row>
    <row r="2277" spans="1:6" ht="15" customHeight="1">
      <c r="A2277" s="29"/>
      <c r="B2277" s="55"/>
      <c r="C2277" s="202"/>
      <c r="D2277" s="203"/>
      <c r="E2277" s="26"/>
      <c r="F2277" s="27"/>
    </row>
    <row r="2278" spans="1:6" ht="15" customHeight="1">
      <c r="A2278" s="29"/>
      <c r="B2278" s="55"/>
      <c r="C2278" s="202"/>
      <c r="D2278" s="203"/>
      <c r="E2278" s="26"/>
      <c r="F2278" s="27"/>
    </row>
    <row r="2279" spans="1:6" ht="15" customHeight="1">
      <c r="A2279" s="29"/>
      <c r="B2279" s="55"/>
      <c r="C2279" s="202"/>
      <c r="D2279" s="203"/>
      <c r="E2279" s="26"/>
      <c r="F2279" s="27"/>
    </row>
    <row r="2280" spans="1:6" ht="15" customHeight="1">
      <c r="A2280" s="29"/>
      <c r="B2280" s="55"/>
      <c r="C2280" s="202"/>
      <c r="D2280" s="203"/>
      <c r="E2280" s="26"/>
      <c r="F2280" s="27"/>
    </row>
    <row r="2281" spans="1:6" ht="15" customHeight="1">
      <c r="A2281" s="29"/>
      <c r="B2281" s="55"/>
      <c r="C2281" s="202"/>
      <c r="D2281" s="203"/>
      <c r="E2281" s="26"/>
      <c r="F2281" s="27"/>
    </row>
    <row r="2282" spans="1:6" ht="15" customHeight="1">
      <c r="A2282" s="29"/>
      <c r="B2282" s="55"/>
      <c r="C2282" s="202"/>
      <c r="D2282" s="203"/>
      <c r="E2282" s="26"/>
      <c r="F2282" s="27"/>
    </row>
    <row r="2283" spans="1:6" ht="15" customHeight="1">
      <c r="A2283" s="29"/>
      <c r="B2283" s="55"/>
      <c r="C2283" s="202"/>
      <c r="D2283" s="203"/>
      <c r="E2283" s="26"/>
      <c r="F2283" s="27"/>
    </row>
    <row r="2284" spans="1:6" ht="15" customHeight="1">
      <c r="A2284" s="29"/>
      <c r="B2284" s="55"/>
      <c r="C2284" s="202"/>
      <c r="D2284" s="203"/>
      <c r="E2284" s="26"/>
      <c r="F2284" s="27"/>
    </row>
    <row r="2285" spans="1:6" ht="15" customHeight="1">
      <c r="A2285" s="29"/>
      <c r="B2285" s="55"/>
      <c r="C2285" s="202"/>
      <c r="D2285" s="203"/>
      <c r="E2285" s="26"/>
      <c r="F2285" s="27"/>
    </row>
    <row r="2286" spans="1:6" ht="15" customHeight="1">
      <c r="A2286" s="29"/>
      <c r="B2286" s="55"/>
      <c r="C2286" s="202"/>
      <c r="D2286" s="203"/>
      <c r="E2286" s="26"/>
      <c r="F2286" s="27"/>
    </row>
    <row r="2287" spans="1:6" ht="15" customHeight="1">
      <c r="A2287" s="29"/>
      <c r="B2287" s="55"/>
      <c r="C2287" s="202"/>
      <c r="D2287" s="203"/>
      <c r="E2287" s="26"/>
      <c r="F2287" s="27"/>
    </row>
    <row r="2288" spans="1:6" ht="15" customHeight="1">
      <c r="A2288" s="29"/>
      <c r="B2288" s="55"/>
      <c r="C2288" s="202"/>
      <c r="D2288" s="203"/>
      <c r="E2288" s="26"/>
      <c r="F2288" s="27"/>
    </row>
    <row r="2289" spans="1:6" ht="15" customHeight="1">
      <c r="A2289" s="29"/>
      <c r="B2289" s="55"/>
      <c r="C2289" s="202"/>
      <c r="D2289" s="203"/>
      <c r="E2289" s="26"/>
      <c r="F2289" s="27"/>
    </row>
    <row r="2290" spans="1:6" ht="15" customHeight="1">
      <c r="A2290" s="29"/>
      <c r="B2290" s="55"/>
      <c r="C2290" s="202"/>
      <c r="D2290" s="203"/>
      <c r="E2290" s="26"/>
      <c r="F2290" s="27"/>
    </row>
    <row r="2291" spans="1:6" ht="15" customHeight="1">
      <c r="A2291" s="29"/>
      <c r="B2291" s="55"/>
      <c r="C2291" s="202"/>
      <c r="D2291" s="203"/>
      <c r="E2291" s="26"/>
      <c r="F2291" s="27"/>
    </row>
    <row r="2292" spans="1:6" ht="15" customHeight="1">
      <c r="A2292" s="29"/>
      <c r="B2292" s="55"/>
      <c r="C2292" s="202"/>
      <c r="D2292" s="203"/>
      <c r="E2292" s="26"/>
      <c r="F2292" s="27"/>
    </row>
    <row r="2293" spans="1:6" ht="15" customHeight="1">
      <c r="A2293" s="29"/>
      <c r="B2293" s="55"/>
      <c r="C2293" s="202"/>
      <c r="D2293" s="203"/>
      <c r="E2293" s="26"/>
      <c r="F2293" s="27"/>
    </row>
    <row r="2294" spans="1:6" ht="15" customHeight="1">
      <c r="A2294" s="29"/>
      <c r="B2294" s="55"/>
      <c r="C2294" s="202"/>
      <c r="D2294" s="203"/>
      <c r="E2294" s="26"/>
      <c r="F2294" s="27"/>
    </row>
    <row r="2295" spans="1:6" ht="15" customHeight="1">
      <c r="A2295" s="29"/>
      <c r="B2295" s="55"/>
      <c r="C2295" s="202"/>
      <c r="D2295" s="203"/>
      <c r="E2295" s="26"/>
      <c r="F2295" s="27"/>
    </row>
    <row r="2296" spans="1:6" ht="15" customHeight="1">
      <c r="A2296" s="29"/>
      <c r="B2296" s="55"/>
      <c r="C2296" s="202"/>
      <c r="D2296" s="203"/>
      <c r="E2296" s="26"/>
      <c r="F2296" s="27"/>
    </row>
    <row r="2297" spans="1:6" ht="15" customHeight="1">
      <c r="A2297" s="29"/>
      <c r="B2297" s="55"/>
      <c r="C2297" s="202"/>
      <c r="D2297" s="203"/>
      <c r="E2297" s="26"/>
      <c r="F2297" s="27"/>
    </row>
    <row r="2298" spans="1:6" ht="15" customHeight="1">
      <c r="A2298" s="29"/>
      <c r="B2298" s="55"/>
      <c r="C2298" s="202"/>
      <c r="D2298" s="203"/>
      <c r="E2298" s="26"/>
      <c r="F2298" s="27"/>
    </row>
    <row r="2299" spans="1:6" ht="15" customHeight="1">
      <c r="A2299" s="29"/>
      <c r="B2299" s="55"/>
      <c r="C2299" s="202"/>
      <c r="D2299" s="203"/>
      <c r="E2299" s="26"/>
      <c r="F2299" s="27"/>
    </row>
    <row r="2300" spans="1:6" ht="15" customHeight="1">
      <c r="A2300" s="29"/>
      <c r="B2300" s="55"/>
      <c r="C2300" s="202"/>
      <c r="D2300" s="203"/>
      <c r="E2300" s="26"/>
      <c r="F2300" s="27"/>
    </row>
    <row r="2301" spans="1:6" ht="15" customHeight="1">
      <c r="A2301" s="29"/>
      <c r="B2301" s="55"/>
      <c r="C2301" s="202"/>
      <c r="D2301" s="203"/>
      <c r="E2301" s="26"/>
      <c r="F2301" s="27"/>
    </row>
    <row r="2302" spans="1:6" ht="15" customHeight="1">
      <c r="A2302" s="29"/>
      <c r="B2302" s="55"/>
      <c r="C2302" s="202"/>
      <c r="D2302" s="203"/>
      <c r="E2302" s="26"/>
      <c r="F2302" s="27"/>
    </row>
    <row r="2303" spans="1:6" ht="15" customHeight="1">
      <c r="A2303" s="29"/>
      <c r="B2303" s="55"/>
      <c r="C2303" s="202"/>
      <c r="D2303" s="203"/>
      <c r="E2303" s="26"/>
      <c r="F2303" s="27"/>
    </row>
    <row r="2304" spans="1:6" ht="15" customHeight="1">
      <c r="A2304" s="29"/>
      <c r="B2304" s="55"/>
      <c r="C2304" s="202"/>
      <c r="D2304" s="203"/>
      <c r="E2304" s="26"/>
      <c r="F2304" s="27"/>
    </row>
    <row r="2305" spans="1:6" ht="15" customHeight="1">
      <c r="A2305" s="29"/>
      <c r="B2305" s="55"/>
      <c r="C2305" s="202"/>
      <c r="D2305" s="203"/>
      <c r="E2305" s="26"/>
      <c r="F2305" s="27"/>
    </row>
    <row r="2306" spans="1:6" ht="15" customHeight="1">
      <c r="A2306" s="29"/>
      <c r="B2306" s="55"/>
      <c r="C2306" s="202"/>
      <c r="D2306" s="203"/>
      <c r="E2306" s="26"/>
      <c r="F2306" s="27"/>
    </row>
    <row r="2307" spans="1:6" ht="15" customHeight="1">
      <c r="A2307" s="29"/>
      <c r="B2307" s="55"/>
      <c r="C2307" s="202"/>
      <c r="D2307" s="203"/>
      <c r="E2307" s="26"/>
      <c r="F2307" s="27"/>
    </row>
    <row r="2308" spans="1:6" ht="15" customHeight="1">
      <c r="A2308" s="29"/>
      <c r="B2308" s="25"/>
      <c r="C2308" s="11"/>
      <c r="D2308" s="12"/>
      <c r="E2308" s="26"/>
      <c r="F2308" s="27"/>
    </row>
    <row r="2309" spans="1:6" ht="15" customHeight="1">
      <c r="A2309" s="21"/>
      <c r="B2309" s="39"/>
      <c r="C2309" s="40"/>
      <c r="D2309" s="41"/>
      <c r="E2309" s="42"/>
      <c r="F2309" s="24"/>
    </row>
    <row r="2310" spans="1:6" ht="15" customHeight="1">
      <c r="A2310" s="15" t="s">
        <v>1</v>
      </c>
      <c r="B2310" s="43" t="s">
        <v>365</v>
      </c>
      <c r="C2310" s="17" t="s">
        <v>1</v>
      </c>
      <c r="D2310" s="18"/>
      <c r="E2310" s="44" t="s">
        <v>18</v>
      </c>
      <c r="F2310" s="38"/>
    </row>
    <row r="2311" spans="1:6" ht="15" customHeight="1">
      <c r="A2311" s="121"/>
      <c r="B2311" s="45"/>
      <c r="C2311" s="11"/>
      <c r="D2311" s="12"/>
      <c r="F2311" s="14"/>
    </row>
    <row r="2312" spans="1:6" ht="15" customHeight="1" thickBot="1">
      <c r="A2312" s="47"/>
      <c r="B2312" s="48" t="s">
        <v>401</v>
      </c>
      <c r="C2312" s="109">
        <f>C2235+0.01</f>
        <v>2.2999999999999958</v>
      </c>
      <c r="D2312" s="50"/>
      <c r="E2312" s="51"/>
      <c r="F2312" s="52"/>
    </row>
  </sheetData>
  <mergeCells count="17">
    <mergeCell ref="C2264:D2264"/>
    <mergeCell ref="C2266:D2266"/>
    <mergeCell ref="C2268:D2268"/>
    <mergeCell ref="C2270:D2270"/>
    <mergeCell ref="C2252:D2252"/>
    <mergeCell ref="C2254:D2254"/>
    <mergeCell ref="C2256:D2256"/>
    <mergeCell ref="C2258:D2258"/>
    <mergeCell ref="C2260:D2260"/>
    <mergeCell ref="C2262:D2262"/>
    <mergeCell ref="E308:F308"/>
    <mergeCell ref="E385:F385"/>
    <mergeCell ref="C2244:D2244"/>
    <mergeCell ref="C2246:D2246"/>
    <mergeCell ref="C2248:D2248"/>
    <mergeCell ref="C2250:D2250"/>
    <mergeCell ref="C2242:D2242"/>
  </mergeCells>
  <pageMargins left="0.51181102362204722" right="0.31496062992125984" top="0.74803149606299213" bottom="0.74803149606299213" header="0.31496062992125984" footer="0.31496062992125984"/>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9:I23"/>
  <sheetViews>
    <sheetView view="pageBreakPreview" zoomScale="60" zoomScaleNormal="100" workbookViewId="0">
      <selection activeCell="H14" sqref="H14"/>
    </sheetView>
  </sheetViews>
  <sheetFormatPr defaultRowHeight="14.4"/>
  <sheetData>
    <row r="19" spans="1:9" ht="15" customHeight="1">
      <c r="A19" s="969" t="s">
        <v>2340</v>
      </c>
      <c r="B19" s="969"/>
      <c r="C19" s="969"/>
      <c r="D19" s="969"/>
      <c r="E19" s="969"/>
      <c r="F19" s="969"/>
      <c r="G19" s="969"/>
      <c r="H19" s="969"/>
      <c r="I19" s="969"/>
    </row>
    <row r="20" spans="1:9" ht="20.100000000000001">
      <c r="C20" s="859"/>
    </row>
    <row r="21" spans="1:9" ht="15" customHeight="1">
      <c r="A21" s="969" t="s">
        <v>2342</v>
      </c>
      <c r="B21" s="969"/>
      <c r="C21" s="969"/>
      <c r="D21" s="969"/>
      <c r="E21" s="969"/>
      <c r="F21" s="969"/>
      <c r="G21" s="969"/>
      <c r="H21" s="969"/>
      <c r="I21" s="969"/>
    </row>
    <row r="22" spans="1:9" ht="20.100000000000001">
      <c r="C22" s="859"/>
    </row>
    <row r="23" spans="1:9" ht="15" customHeight="1">
      <c r="A23" s="972" t="s">
        <v>2341</v>
      </c>
      <c r="B23" s="972"/>
      <c r="C23" s="972"/>
      <c r="D23" s="972"/>
      <c r="E23" s="972"/>
      <c r="F23" s="972"/>
      <c r="G23" s="972"/>
      <c r="H23" s="972"/>
      <c r="I23" s="972"/>
    </row>
  </sheetData>
  <mergeCells count="3">
    <mergeCell ref="A19:I19"/>
    <mergeCell ref="A21:I21"/>
    <mergeCell ref="A23:I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2311"/>
  <sheetViews>
    <sheetView view="pageBreakPreview" topLeftCell="A2277" zoomScale="84" zoomScaleNormal="100" zoomScaleSheetLayoutView="84" workbookViewId="0">
      <selection activeCell="F18" sqref="F18"/>
    </sheetView>
  </sheetViews>
  <sheetFormatPr defaultColWidth="9.15625" defaultRowHeight="15"/>
  <cols>
    <col min="1" max="1" width="6.41796875" style="1" customWidth="1"/>
    <col min="2" max="2" width="70.26171875" style="1" customWidth="1"/>
    <col min="3" max="3" width="10.68359375" style="31" customWidth="1"/>
    <col min="4" max="4" width="7.68359375" style="32" customWidth="1"/>
    <col min="5" max="5" width="18.15625" style="8" customWidth="1"/>
    <col min="6" max="6" width="20.26171875" style="8" customWidth="1"/>
    <col min="7" max="7" width="1.41796875" style="1" customWidth="1"/>
    <col min="8" max="16384" width="9.15625" style="1"/>
  </cols>
  <sheetData>
    <row r="1" spans="1:6">
      <c r="A1" s="204"/>
      <c r="B1" s="205"/>
      <c r="C1" s="205"/>
      <c r="D1" s="206"/>
      <c r="E1" s="205"/>
      <c r="F1" s="225"/>
    </row>
    <row r="2" spans="1:6">
      <c r="A2" s="207"/>
      <c r="B2" s="208" t="s">
        <v>366</v>
      </c>
      <c r="C2" s="209"/>
      <c r="D2" s="210"/>
      <c r="E2" s="209"/>
      <c r="F2" s="226"/>
    </row>
    <row r="3" spans="1:6">
      <c r="A3" s="211"/>
      <c r="B3" s="212"/>
      <c r="C3" s="212"/>
      <c r="D3" s="213"/>
      <c r="E3" s="212"/>
      <c r="F3" s="227"/>
    </row>
    <row r="4" spans="1:6">
      <c r="A4" s="207"/>
      <c r="B4" s="77"/>
      <c r="C4" s="209"/>
      <c r="D4" s="210"/>
      <c r="E4" s="209"/>
      <c r="F4" s="228"/>
    </row>
    <row r="5" spans="1:6">
      <c r="A5" s="207"/>
      <c r="B5" s="171" t="s">
        <v>367</v>
      </c>
      <c r="C5" s="209"/>
      <c r="D5" s="210"/>
      <c r="E5" s="209"/>
      <c r="F5" s="229"/>
    </row>
    <row r="6" spans="1:6">
      <c r="A6" s="207"/>
      <c r="B6" s="77"/>
      <c r="C6" s="209"/>
      <c r="D6" s="210"/>
      <c r="E6" s="209"/>
      <c r="F6" s="229"/>
    </row>
    <row r="7" spans="1:6">
      <c r="A7" s="207"/>
      <c r="B7" s="171" t="s">
        <v>368</v>
      </c>
      <c r="C7" s="209"/>
      <c r="D7" s="210"/>
      <c r="E7" s="209"/>
      <c r="F7" s="229"/>
    </row>
    <row r="8" spans="1:6">
      <c r="A8" s="207"/>
      <c r="B8" s="77"/>
      <c r="C8" s="209"/>
      <c r="D8" s="210"/>
      <c r="E8" s="209"/>
      <c r="F8" s="229"/>
    </row>
    <row r="9" spans="1:6">
      <c r="A9" s="214" t="s">
        <v>2</v>
      </c>
      <c r="B9" s="77" t="s">
        <v>369</v>
      </c>
      <c r="C9" s="209"/>
      <c r="D9" s="210"/>
      <c r="E9" s="209"/>
      <c r="F9" s="229"/>
    </row>
    <row r="10" spans="1:6">
      <c r="A10" s="207"/>
      <c r="B10" s="77" t="s">
        <v>370</v>
      </c>
      <c r="C10" s="209"/>
      <c r="D10" s="210"/>
      <c r="E10" s="209"/>
      <c r="F10" s="229"/>
    </row>
    <row r="11" spans="1:6">
      <c r="A11" s="207"/>
      <c r="B11" s="77" t="s">
        <v>371</v>
      </c>
      <c r="C11" s="209"/>
      <c r="D11" s="210"/>
      <c r="E11" s="209"/>
      <c r="F11" s="229"/>
    </row>
    <row r="12" spans="1:6">
      <c r="A12" s="207"/>
      <c r="B12" s="77" t="s">
        <v>372</v>
      </c>
      <c r="C12" s="209"/>
      <c r="D12" s="210"/>
      <c r="E12" s="209"/>
      <c r="F12" s="229"/>
    </row>
    <row r="13" spans="1:6">
      <c r="A13" s="207"/>
      <c r="B13" s="77" t="s">
        <v>373</v>
      </c>
      <c r="C13" s="209"/>
      <c r="D13" s="210" t="s">
        <v>374</v>
      </c>
      <c r="E13" s="209"/>
      <c r="F13" s="229"/>
    </row>
    <row r="14" spans="1:6">
      <c r="A14" s="207"/>
      <c r="B14" s="77"/>
      <c r="C14" s="209"/>
      <c r="D14" s="210"/>
      <c r="E14" s="209"/>
      <c r="F14" s="229"/>
    </row>
    <row r="15" spans="1:6">
      <c r="A15" s="207"/>
      <c r="B15" s="171" t="s">
        <v>375</v>
      </c>
      <c r="C15" s="209"/>
      <c r="D15" s="210"/>
      <c r="E15" s="209"/>
      <c r="F15" s="229"/>
    </row>
    <row r="16" spans="1:6">
      <c r="A16" s="207"/>
      <c r="B16" s="77"/>
      <c r="C16" s="209"/>
      <c r="D16" s="210"/>
      <c r="E16" s="209"/>
      <c r="F16" s="229"/>
    </row>
    <row r="17" spans="1:6">
      <c r="A17" s="214" t="s">
        <v>6</v>
      </c>
      <c r="B17" s="77" t="s">
        <v>376</v>
      </c>
      <c r="C17" s="209"/>
      <c r="D17" s="210"/>
      <c r="E17" s="209"/>
      <c r="F17" s="229"/>
    </row>
    <row r="18" spans="1:6">
      <c r="A18" s="207"/>
      <c r="B18" s="77" t="s">
        <v>377</v>
      </c>
      <c r="C18" s="209"/>
      <c r="D18" s="210"/>
      <c r="E18" s="209"/>
      <c r="F18" s="229"/>
    </row>
    <row r="19" spans="1:6">
      <c r="A19" s="207"/>
      <c r="B19" s="77" t="s">
        <v>378</v>
      </c>
      <c r="C19" s="209"/>
      <c r="D19" s="210"/>
      <c r="E19" s="209"/>
      <c r="F19" s="229"/>
    </row>
    <row r="20" spans="1:6">
      <c r="A20" s="207"/>
      <c r="B20" s="77" t="s">
        <v>373</v>
      </c>
      <c r="C20" s="209"/>
      <c r="D20" s="210" t="s">
        <v>374</v>
      </c>
      <c r="E20" s="209"/>
      <c r="F20" s="229"/>
    </row>
    <row r="21" spans="1:6">
      <c r="A21" s="207"/>
      <c r="B21" s="77"/>
      <c r="C21" s="209"/>
      <c r="D21" s="210"/>
      <c r="E21" s="209"/>
      <c r="F21" s="229"/>
    </row>
    <row r="22" spans="1:6">
      <c r="A22" s="207"/>
      <c r="B22" s="171" t="s">
        <v>379</v>
      </c>
      <c r="C22" s="209"/>
      <c r="D22" s="210"/>
      <c r="E22" s="209"/>
      <c r="F22" s="229"/>
    </row>
    <row r="23" spans="1:6">
      <c r="A23" s="207"/>
      <c r="B23" s="77"/>
      <c r="C23" s="209"/>
      <c r="D23" s="210"/>
      <c r="E23" s="209"/>
      <c r="F23" s="229"/>
    </row>
    <row r="24" spans="1:6">
      <c r="A24" s="214" t="s">
        <v>7</v>
      </c>
      <c r="B24" s="77" t="s">
        <v>380</v>
      </c>
      <c r="C24" s="209"/>
      <c r="D24" s="210"/>
      <c r="E24" s="209"/>
      <c r="F24" s="229"/>
    </row>
    <row r="25" spans="1:6">
      <c r="A25" s="207"/>
      <c r="B25" s="77" t="s">
        <v>381</v>
      </c>
      <c r="C25" s="209"/>
      <c r="D25" s="210" t="s">
        <v>374</v>
      </c>
      <c r="E25" s="209"/>
      <c r="F25" s="229"/>
    </row>
    <row r="26" spans="1:6">
      <c r="A26" s="207"/>
      <c r="B26" s="77"/>
      <c r="C26" s="209"/>
      <c r="D26" s="210"/>
      <c r="E26" s="209"/>
      <c r="F26" s="229"/>
    </row>
    <row r="27" spans="1:6">
      <c r="A27" s="207"/>
      <c r="B27" s="171" t="s">
        <v>382</v>
      </c>
      <c r="C27" s="209"/>
      <c r="D27" s="210"/>
      <c r="E27" s="209"/>
      <c r="F27" s="229"/>
    </row>
    <row r="28" spans="1:6">
      <c r="A28" s="207"/>
      <c r="B28" s="77"/>
      <c r="C28" s="209"/>
      <c r="D28" s="210"/>
      <c r="E28" s="209"/>
      <c r="F28" s="229"/>
    </row>
    <row r="29" spans="1:6">
      <c r="A29" s="214" t="s">
        <v>8</v>
      </c>
      <c r="B29" s="77" t="s">
        <v>383</v>
      </c>
      <c r="C29" s="209"/>
      <c r="D29" s="210"/>
      <c r="E29" s="209"/>
      <c r="F29" s="229"/>
    </row>
    <row r="30" spans="1:6">
      <c r="A30" s="207"/>
      <c r="B30" s="77" t="s">
        <v>384</v>
      </c>
      <c r="C30" s="209"/>
      <c r="D30" s="210"/>
      <c r="E30" s="209"/>
      <c r="F30" s="229"/>
    </row>
    <row r="31" spans="1:6">
      <c r="A31" s="214"/>
      <c r="B31" s="77" t="s">
        <v>385</v>
      </c>
      <c r="C31" s="209"/>
      <c r="D31" s="210" t="s">
        <v>374</v>
      </c>
      <c r="E31" s="209"/>
      <c r="F31" s="229"/>
    </row>
    <row r="32" spans="1:6">
      <c r="A32" s="214"/>
      <c r="B32" s="77"/>
      <c r="C32" s="209"/>
      <c r="D32" s="210"/>
      <c r="E32" s="209"/>
      <c r="F32" s="229"/>
    </row>
    <row r="33" spans="1:6">
      <c r="A33" s="214"/>
      <c r="B33" s="171" t="s">
        <v>386</v>
      </c>
      <c r="C33" s="209"/>
      <c r="D33" s="210"/>
      <c r="E33" s="209"/>
      <c r="F33" s="229"/>
    </row>
    <row r="34" spans="1:6">
      <c r="A34" s="214"/>
      <c r="B34" s="77"/>
      <c r="C34" s="209"/>
      <c r="D34" s="210"/>
      <c r="E34" s="209"/>
      <c r="F34" s="229"/>
    </row>
    <row r="35" spans="1:6">
      <c r="A35" s="214"/>
      <c r="B35" s="171" t="s">
        <v>387</v>
      </c>
      <c r="C35" s="209"/>
      <c r="D35" s="210"/>
      <c r="E35" s="209"/>
      <c r="F35" s="229"/>
    </row>
    <row r="36" spans="1:6">
      <c r="A36" s="214"/>
      <c r="B36" s="171" t="s">
        <v>388</v>
      </c>
      <c r="C36" s="209"/>
      <c r="D36" s="210"/>
      <c r="E36" s="209"/>
      <c r="F36" s="229"/>
    </row>
    <row r="37" spans="1:6">
      <c r="A37" s="214"/>
      <c r="B37" s="171" t="s">
        <v>389</v>
      </c>
      <c r="C37" s="209"/>
      <c r="D37" s="210"/>
      <c r="E37" s="209"/>
      <c r="F37" s="229"/>
    </row>
    <row r="38" spans="1:6">
      <c r="A38" s="214"/>
      <c r="B38" s="77"/>
      <c r="C38" s="209"/>
      <c r="D38" s="210"/>
      <c r="E38" s="209"/>
      <c r="F38" s="229"/>
    </row>
    <row r="39" spans="1:6">
      <c r="A39" s="214" t="s">
        <v>10</v>
      </c>
      <c r="B39" s="77" t="s">
        <v>931</v>
      </c>
      <c r="C39" s="209"/>
      <c r="D39" s="210" t="s">
        <v>374</v>
      </c>
      <c r="E39" s="209"/>
      <c r="F39" s="229"/>
    </row>
    <row r="40" spans="1:6">
      <c r="A40" s="214"/>
      <c r="B40" s="77"/>
      <c r="C40" s="209"/>
      <c r="D40" s="210"/>
      <c r="E40" s="209"/>
      <c r="F40" s="229"/>
    </row>
    <row r="41" spans="1:6">
      <c r="A41" s="214" t="s">
        <v>14</v>
      </c>
      <c r="B41" s="77" t="s">
        <v>932</v>
      </c>
      <c r="C41" s="209"/>
      <c r="D41" s="210" t="s">
        <v>374</v>
      </c>
      <c r="E41" s="209"/>
      <c r="F41" s="229"/>
    </row>
    <row r="42" spans="1:6">
      <c r="A42" s="214"/>
      <c r="B42" s="77"/>
      <c r="C42" s="209"/>
      <c r="D42" s="210"/>
      <c r="E42" s="209"/>
      <c r="F42" s="229"/>
    </row>
    <row r="43" spans="1:6">
      <c r="A43" s="214" t="s">
        <v>16</v>
      </c>
      <c r="B43" s="77" t="s">
        <v>933</v>
      </c>
      <c r="C43" s="209"/>
      <c r="D43" s="210" t="s">
        <v>374</v>
      </c>
      <c r="E43" s="209"/>
      <c r="F43" s="229"/>
    </row>
    <row r="44" spans="1:6">
      <c r="A44" s="214"/>
      <c r="B44" s="77"/>
      <c r="C44" s="209"/>
      <c r="D44" s="210"/>
      <c r="E44" s="209"/>
      <c r="F44" s="229"/>
    </row>
    <row r="45" spans="1:6">
      <c r="A45" s="214" t="s">
        <v>24</v>
      </c>
      <c r="B45" s="77" t="s">
        <v>934</v>
      </c>
      <c r="C45" s="209"/>
      <c r="D45" s="210" t="s">
        <v>374</v>
      </c>
      <c r="E45" s="209"/>
      <c r="F45" s="229"/>
    </row>
    <row r="46" spans="1:6">
      <c r="A46" s="214"/>
      <c r="B46" s="77"/>
      <c r="C46" s="209"/>
      <c r="D46" s="210"/>
      <c r="E46" s="209"/>
      <c r="F46" s="229"/>
    </row>
    <row r="47" spans="1:6">
      <c r="A47" s="214" t="s">
        <v>31</v>
      </c>
      <c r="B47" s="77" t="s">
        <v>935</v>
      </c>
      <c r="C47" s="209"/>
      <c r="D47" s="210" t="s">
        <v>374</v>
      </c>
      <c r="E47" s="209"/>
      <c r="F47" s="229"/>
    </row>
    <row r="48" spans="1:6">
      <c r="A48" s="214"/>
      <c r="B48" s="77"/>
      <c r="C48" s="209"/>
      <c r="D48" s="210"/>
      <c r="E48" s="209"/>
      <c r="F48" s="229"/>
    </row>
    <row r="49" spans="1:6">
      <c r="A49" s="214" t="s">
        <v>34</v>
      </c>
      <c r="B49" s="77" t="s">
        <v>936</v>
      </c>
      <c r="C49" s="209"/>
      <c r="D49" s="210" t="s">
        <v>374</v>
      </c>
      <c r="E49" s="209"/>
      <c r="F49" s="229"/>
    </row>
    <row r="50" spans="1:6">
      <c r="A50" s="214"/>
      <c r="B50" s="77"/>
      <c r="C50" s="209"/>
      <c r="D50" s="210"/>
      <c r="E50" s="209"/>
      <c r="F50" s="229"/>
    </row>
    <row r="51" spans="1:6">
      <c r="A51" s="214" t="s">
        <v>35</v>
      </c>
      <c r="B51" s="77" t="s">
        <v>937</v>
      </c>
      <c r="C51" s="209"/>
      <c r="D51" s="210" t="s">
        <v>374</v>
      </c>
      <c r="E51" s="209"/>
      <c r="F51" s="229"/>
    </row>
    <row r="52" spans="1:6">
      <c r="A52" s="214"/>
      <c r="B52" s="77"/>
      <c r="C52" s="209"/>
      <c r="D52" s="210"/>
      <c r="E52" s="209"/>
      <c r="F52" s="229"/>
    </row>
    <row r="53" spans="1:6">
      <c r="A53" s="214" t="s">
        <v>37</v>
      </c>
      <c r="B53" s="77" t="s">
        <v>938</v>
      </c>
      <c r="C53" s="209"/>
      <c r="D53" s="210" t="s">
        <v>374</v>
      </c>
      <c r="E53" s="209"/>
      <c r="F53" s="229"/>
    </row>
    <row r="54" spans="1:6">
      <c r="A54" s="214"/>
      <c r="B54" s="77"/>
      <c r="C54" s="209"/>
      <c r="D54" s="210"/>
      <c r="E54" s="209"/>
      <c r="F54" s="229"/>
    </row>
    <row r="55" spans="1:6">
      <c r="A55" s="214" t="s">
        <v>38</v>
      </c>
      <c r="B55" s="77" t="s">
        <v>939</v>
      </c>
      <c r="C55" s="209"/>
      <c r="D55" s="210" t="s">
        <v>374</v>
      </c>
      <c r="E55" s="209"/>
      <c r="F55" s="229"/>
    </row>
    <row r="56" spans="1:6">
      <c r="A56" s="214"/>
      <c r="B56" s="77"/>
      <c r="C56" s="209"/>
      <c r="D56" s="210"/>
      <c r="E56" s="209"/>
      <c r="F56" s="229"/>
    </row>
    <row r="57" spans="1:6">
      <c r="A57" s="214" t="s">
        <v>39</v>
      </c>
      <c r="B57" s="77" t="s">
        <v>940</v>
      </c>
      <c r="C57" s="209"/>
      <c r="D57" s="210" t="s">
        <v>374</v>
      </c>
      <c r="E57" s="209"/>
      <c r="F57" s="229"/>
    </row>
    <row r="58" spans="1:6">
      <c r="A58" s="214"/>
      <c r="B58" s="77"/>
      <c r="C58" s="209"/>
      <c r="D58" s="210"/>
      <c r="E58" s="209"/>
      <c r="F58" s="229"/>
    </row>
    <row r="59" spans="1:6">
      <c r="A59" s="214" t="s">
        <v>96</v>
      </c>
      <c r="B59" s="77" t="s">
        <v>941</v>
      </c>
      <c r="C59" s="209"/>
      <c r="D59" s="210" t="s">
        <v>374</v>
      </c>
      <c r="E59" s="209"/>
      <c r="F59" s="229"/>
    </row>
    <row r="60" spans="1:6">
      <c r="A60" s="214"/>
      <c r="B60" s="77"/>
      <c r="C60" s="209"/>
      <c r="D60" s="210"/>
      <c r="E60" s="209"/>
      <c r="F60" s="229"/>
    </row>
    <row r="61" spans="1:6">
      <c r="A61" s="214" t="s">
        <v>109</v>
      </c>
      <c r="B61" s="77" t="s">
        <v>942</v>
      </c>
      <c r="C61" s="209"/>
      <c r="D61" s="210" t="s">
        <v>374</v>
      </c>
      <c r="E61" s="209"/>
      <c r="F61" s="229"/>
    </row>
    <row r="62" spans="1:6">
      <c r="A62" s="214"/>
      <c r="B62" s="77"/>
      <c r="C62" s="209"/>
      <c r="D62" s="210"/>
      <c r="E62" s="209"/>
      <c r="F62" s="229"/>
    </row>
    <row r="63" spans="1:6">
      <c r="A63" s="214" t="s">
        <v>110</v>
      </c>
      <c r="B63" s="77" t="s">
        <v>943</v>
      </c>
      <c r="C63" s="209"/>
      <c r="D63" s="210" t="s">
        <v>374</v>
      </c>
      <c r="E63" s="209"/>
      <c r="F63" s="229"/>
    </row>
    <row r="64" spans="1:6">
      <c r="A64" s="214"/>
      <c r="B64" s="77"/>
      <c r="C64" s="209"/>
      <c r="D64" s="210"/>
      <c r="E64" s="209"/>
      <c r="F64" s="229"/>
    </row>
    <row r="65" spans="1:6">
      <c r="A65" s="214"/>
      <c r="B65" s="77"/>
      <c r="C65" s="209"/>
      <c r="D65" s="210"/>
      <c r="E65" s="209"/>
      <c r="F65" s="229"/>
    </row>
    <row r="66" spans="1:6">
      <c r="A66" s="214"/>
      <c r="B66" s="77"/>
      <c r="C66" s="209"/>
      <c r="D66" s="210"/>
      <c r="E66" s="209"/>
      <c r="F66" s="229"/>
    </row>
    <row r="67" spans="1:6">
      <c r="A67" s="214"/>
      <c r="B67" s="77"/>
      <c r="C67" s="209"/>
      <c r="D67" s="210"/>
      <c r="E67" s="209"/>
      <c r="F67" s="229"/>
    </row>
    <row r="68" spans="1:6">
      <c r="A68" s="214"/>
      <c r="B68" s="77"/>
      <c r="C68" s="209"/>
      <c r="D68" s="210"/>
      <c r="E68" s="209"/>
      <c r="F68" s="229"/>
    </row>
    <row r="69" spans="1:6">
      <c r="A69" s="214"/>
      <c r="B69" s="77"/>
      <c r="C69" s="209"/>
      <c r="D69" s="210"/>
      <c r="E69" s="209"/>
      <c r="F69" s="229"/>
    </row>
    <row r="70" spans="1:6">
      <c r="A70" s="214"/>
      <c r="B70" s="77"/>
      <c r="C70" s="209"/>
      <c r="D70" s="210"/>
      <c r="E70" s="209"/>
      <c r="F70" s="229"/>
    </row>
    <row r="71" spans="1:6">
      <c r="A71" s="214"/>
      <c r="B71" s="77"/>
      <c r="C71" s="209"/>
      <c r="D71" s="210"/>
      <c r="E71" s="209"/>
      <c r="F71" s="229"/>
    </row>
    <row r="72" spans="1:6">
      <c r="A72" s="214"/>
      <c r="B72" s="77"/>
      <c r="C72" s="209"/>
      <c r="D72" s="210"/>
      <c r="E72" s="209"/>
      <c r="F72" s="229"/>
    </row>
    <row r="73" spans="1:6">
      <c r="A73" s="215"/>
      <c r="B73" s="216"/>
      <c r="C73" s="216"/>
      <c r="D73" s="216"/>
      <c r="E73" s="216"/>
      <c r="F73" s="228"/>
    </row>
    <row r="74" spans="1:6">
      <c r="A74" s="211"/>
      <c r="B74" s="217" t="s">
        <v>17</v>
      </c>
      <c r="C74" s="212"/>
      <c r="D74" s="212"/>
      <c r="E74" s="212"/>
      <c r="F74" s="230"/>
    </row>
    <row r="75" spans="1:6">
      <c r="A75" s="207"/>
      <c r="B75" s="209"/>
      <c r="C75" s="209"/>
      <c r="D75" s="209"/>
      <c r="E75" s="209"/>
      <c r="F75" s="226"/>
    </row>
    <row r="76" spans="1:6" ht="15.3" thickBot="1">
      <c r="A76" s="218"/>
      <c r="B76" s="219" t="s">
        <v>400</v>
      </c>
      <c r="C76" s="220">
        <f>3.1</f>
        <v>3.1</v>
      </c>
      <c r="D76" s="219"/>
      <c r="E76" s="219"/>
      <c r="F76" s="231"/>
    </row>
    <row r="77" spans="1:6">
      <c r="A77" s="204"/>
      <c r="B77" s="205"/>
      <c r="C77" s="205"/>
      <c r="D77" s="206"/>
      <c r="E77" s="205"/>
      <c r="F77" s="225"/>
    </row>
    <row r="78" spans="1:6">
      <c r="A78" s="207"/>
      <c r="B78" s="209"/>
      <c r="C78" s="209"/>
      <c r="D78" s="210"/>
      <c r="E78" s="221" t="s">
        <v>390</v>
      </c>
      <c r="F78" s="232"/>
    </row>
    <row r="79" spans="1:6">
      <c r="A79" s="211"/>
      <c r="B79" s="212"/>
      <c r="C79" s="212"/>
      <c r="D79" s="213"/>
      <c r="E79" s="222" t="s">
        <v>391</v>
      </c>
      <c r="F79" s="233"/>
    </row>
    <row r="80" spans="1:6">
      <c r="A80" s="214"/>
      <c r="B80" s="77"/>
      <c r="C80" s="209"/>
      <c r="D80" s="210"/>
      <c r="E80" s="209"/>
      <c r="F80" s="229"/>
    </row>
    <row r="81" spans="1:6">
      <c r="A81" s="214"/>
      <c r="B81" s="171" t="s">
        <v>386</v>
      </c>
      <c r="C81" s="209"/>
      <c r="D81" s="210"/>
      <c r="E81" s="209"/>
      <c r="F81" s="229"/>
    </row>
    <row r="82" spans="1:6">
      <c r="A82" s="214"/>
      <c r="B82" s="77"/>
      <c r="C82" s="209"/>
      <c r="D82" s="210"/>
      <c r="E82" s="209"/>
      <c r="F82" s="229"/>
    </row>
    <row r="83" spans="1:6">
      <c r="A83" s="214"/>
      <c r="B83" s="171" t="s">
        <v>387</v>
      </c>
      <c r="C83" s="209"/>
      <c r="D83" s="210"/>
      <c r="E83" s="209"/>
      <c r="F83" s="229"/>
    </row>
    <row r="84" spans="1:6">
      <c r="A84" s="214"/>
      <c r="B84" s="171" t="s">
        <v>388</v>
      </c>
      <c r="C84" s="209"/>
      <c r="D84" s="210"/>
      <c r="E84" s="209"/>
      <c r="F84" s="229"/>
    </row>
    <row r="85" spans="1:6">
      <c r="A85" s="214"/>
      <c r="B85" s="171" t="s">
        <v>389</v>
      </c>
      <c r="C85" s="209"/>
      <c r="D85" s="210"/>
      <c r="E85" s="209"/>
      <c r="F85" s="229"/>
    </row>
    <row r="86" spans="1:6">
      <c r="A86" s="214"/>
      <c r="B86" s="77"/>
      <c r="C86" s="209"/>
      <c r="D86" s="210"/>
      <c r="E86" s="209"/>
      <c r="F86" s="229"/>
    </row>
    <row r="87" spans="1:6">
      <c r="A87" s="214" t="s">
        <v>2</v>
      </c>
      <c r="B87" s="77" t="s">
        <v>944</v>
      </c>
      <c r="C87" s="209"/>
      <c r="D87" s="210" t="s">
        <v>374</v>
      </c>
      <c r="E87" s="209"/>
      <c r="F87" s="229"/>
    </row>
    <row r="88" spans="1:6">
      <c r="A88" s="214"/>
      <c r="B88" s="77"/>
      <c r="C88" s="209"/>
      <c r="D88" s="210"/>
      <c r="E88" s="209"/>
      <c r="F88" s="229"/>
    </row>
    <row r="89" spans="1:6">
      <c r="A89" s="214" t="s">
        <v>6</v>
      </c>
      <c r="B89" s="77" t="s">
        <v>945</v>
      </c>
      <c r="C89" s="209"/>
      <c r="D89" s="210" t="s">
        <v>374</v>
      </c>
      <c r="E89" s="209"/>
      <c r="F89" s="229"/>
    </row>
    <row r="90" spans="1:6">
      <c r="A90" s="214"/>
      <c r="B90" s="77"/>
      <c r="C90" s="209"/>
      <c r="D90" s="210"/>
      <c r="E90" s="209"/>
      <c r="F90" s="229"/>
    </row>
    <row r="91" spans="1:6">
      <c r="A91" s="214" t="s">
        <v>7</v>
      </c>
      <c r="B91" s="77" t="s">
        <v>946</v>
      </c>
      <c r="C91" s="209"/>
      <c r="D91" s="210" t="s">
        <v>374</v>
      </c>
      <c r="E91" s="209"/>
      <c r="F91" s="229"/>
    </row>
    <row r="92" spans="1:6">
      <c r="A92" s="214"/>
      <c r="B92" s="77"/>
      <c r="C92" s="209"/>
      <c r="D92" s="210"/>
      <c r="E92" s="209"/>
      <c r="F92" s="229"/>
    </row>
    <row r="93" spans="1:6">
      <c r="A93" s="214" t="s">
        <v>8</v>
      </c>
      <c r="B93" s="77" t="s">
        <v>398</v>
      </c>
      <c r="C93" s="209"/>
      <c r="D93" s="210" t="s">
        <v>374</v>
      </c>
      <c r="E93" s="209"/>
      <c r="F93" s="229"/>
    </row>
    <row r="94" spans="1:6">
      <c r="A94" s="214"/>
      <c r="B94" s="77"/>
      <c r="C94" s="209"/>
      <c r="D94" s="210"/>
      <c r="E94" s="209"/>
      <c r="F94" s="229"/>
    </row>
    <row r="95" spans="1:6">
      <c r="A95" s="214" t="s">
        <v>10</v>
      </c>
      <c r="B95" s="77" t="s">
        <v>399</v>
      </c>
      <c r="C95" s="209"/>
      <c r="D95" s="210" t="s">
        <v>374</v>
      </c>
      <c r="E95" s="209"/>
      <c r="F95" s="229"/>
    </row>
    <row r="96" spans="1:6">
      <c r="A96" s="214"/>
      <c r="B96" s="77"/>
      <c r="C96" s="209"/>
      <c r="D96" s="210"/>
      <c r="E96" s="209"/>
      <c r="F96" s="229"/>
    </row>
    <row r="97" spans="1:6">
      <c r="A97" s="214" t="s">
        <v>14</v>
      </c>
      <c r="B97" s="77" t="s">
        <v>392</v>
      </c>
      <c r="C97" s="209"/>
      <c r="D97" s="210" t="s">
        <v>374</v>
      </c>
      <c r="E97" s="209"/>
      <c r="F97" s="229"/>
    </row>
    <row r="98" spans="1:6">
      <c r="A98" s="214"/>
      <c r="B98" s="77"/>
      <c r="C98" s="209"/>
      <c r="D98" s="210"/>
      <c r="E98" s="209"/>
      <c r="F98" s="229"/>
    </row>
    <row r="99" spans="1:6">
      <c r="A99" s="214"/>
      <c r="B99" s="171" t="s">
        <v>393</v>
      </c>
      <c r="C99" s="209"/>
      <c r="D99" s="210"/>
      <c r="E99" s="209"/>
      <c r="F99" s="229"/>
    </row>
    <row r="100" spans="1:6">
      <c r="A100" s="214"/>
      <c r="B100" s="171" t="s">
        <v>394</v>
      </c>
      <c r="C100" s="209"/>
      <c r="D100" s="210"/>
      <c r="E100" s="209"/>
      <c r="F100" s="229"/>
    </row>
    <row r="101" spans="1:6">
      <c r="A101" s="214"/>
      <c r="B101" s="77"/>
      <c r="C101" s="209"/>
      <c r="D101" s="210"/>
      <c r="E101" s="209"/>
      <c r="F101" s="229"/>
    </row>
    <row r="102" spans="1:6">
      <c r="A102" s="214" t="s">
        <v>16</v>
      </c>
      <c r="B102" s="77" t="s">
        <v>947</v>
      </c>
      <c r="C102" s="209"/>
      <c r="D102" s="210" t="s">
        <v>374</v>
      </c>
      <c r="E102" s="209"/>
      <c r="F102" s="229"/>
    </row>
    <row r="103" spans="1:6">
      <c r="A103" s="214"/>
      <c r="B103" s="77"/>
      <c r="C103" s="209"/>
      <c r="D103" s="210"/>
      <c r="E103" s="209"/>
      <c r="F103" s="229"/>
    </row>
    <row r="104" spans="1:6">
      <c r="A104" s="214" t="s">
        <v>24</v>
      </c>
      <c r="B104" s="77" t="s">
        <v>948</v>
      </c>
      <c r="C104" s="209"/>
      <c r="D104" s="210" t="s">
        <v>374</v>
      </c>
      <c r="E104" s="209"/>
      <c r="F104" s="229"/>
    </row>
    <row r="105" spans="1:6">
      <c r="A105" s="214"/>
      <c r="B105" s="77"/>
      <c r="C105" s="209"/>
      <c r="D105" s="210"/>
      <c r="E105" s="209"/>
      <c r="F105" s="229"/>
    </row>
    <row r="106" spans="1:6">
      <c r="A106" s="214"/>
      <c r="B106" s="171" t="s">
        <v>395</v>
      </c>
      <c r="C106" s="209"/>
      <c r="D106" s="210"/>
      <c r="E106" s="209"/>
      <c r="F106" s="229"/>
    </row>
    <row r="107" spans="1:6">
      <c r="A107" s="214"/>
      <c r="B107" s="171"/>
      <c r="C107" s="209"/>
      <c r="D107" s="210"/>
      <c r="E107" s="209"/>
      <c r="F107" s="229"/>
    </row>
    <row r="108" spans="1:6">
      <c r="A108" s="214" t="s">
        <v>31</v>
      </c>
      <c r="B108" s="77" t="s">
        <v>949</v>
      </c>
      <c r="C108" s="209"/>
      <c r="D108" s="210" t="s">
        <v>374</v>
      </c>
      <c r="E108" s="209"/>
      <c r="F108" s="229"/>
    </row>
    <row r="109" spans="1:6">
      <c r="A109" s="214"/>
      <c r="B109" s="171"/>
      <c r="C109" s="209"/>
      <c r="D109" s="210"/>
      <c r="E109" s="209"/>
      <c r="F109" s="229"/>
    </row>
    <row r="110" spans="1:6">
      <c r="A110" s="214" t="s">
        <v>34</v>
      </c>
      <c r="B110" s="77" t="s">
        <v>950</v>
      </c>
      <c r="C110" s="209"/>
      <c r="D110" s="210" t="s">
        <v>374</v>
      </c>
      <c r="E110" s="209"/>
      <c r="F110" s="229"/>
    </row>
    <row r="111" spans="1:6">
      <c r="A111" s="214"/>
      <c r="B111" s="77"/>
      <c r="C111" s="209"/>
      <c r="D111" s="210"/>
      <c r="E111" s="209"/>
      <c r="F111" s="229"/>
    </row>
    <row r="112" spans="1:6">
      <c r="A112" s="214" t="s">
        <v>35</v>
      </c>
      <c r="B112" s="77" t="s">
        <v>951</v>
      </c>
      <c r="C112" s="209"/>
      <c r="D112" s="210" t="s">
        <v>374</v>
      </c>
      <c r="E112" s="209"/>
      <c r="F112" s="229"/>
    </row>
    <row r="113" spans="1:6">
      <c r="A113" s="214"/>
      <c r="B113" s="77"/>
      <c r="C113" s="209"/>
      <c r="D113" s="210"/>
      <c r="E113" s="209"/>
      <c r="F113" s="229"/>
    </row>
    <row r="114" spans="1:6">
      <c r="A114" s="214"/>
      <c r="B114" s="171" t="s">
        <v>396</v>
      </c>
      <c r="C114" s="209"/>
      <c r="D114" s="210"/>
      <c r="E114" s="209"/>
      <c r="F114" s="229"/>
    </row>
    <row r="115" spans="1:6">
      <c r="A115" s="214"/>
      <c r="B115" s="77"/>
      <c r="C115" s="209"/>
      <c r="D115" s="210"/>
      <c r="E115" s="209"/>
      <c r="F115" s="229"/>
    </row>
    <row r="116" spans="1:6">
      <c r="A116" s="214" t="s">
        <v>37</v>
      </c>
      <c r="B116" s="77" t="s">
        <v>1018</v>
      </c>
      <c r="C116" s="209"/>
      <c r="D116" s="210"/>
      <c r="E116" s="209"/>
      <c r="F116" s="229"/>
    </row>
    <row r="117" spans="1:6">
      <c r="A117" s="214"/>
      <c r="B117" s="77" t="s">
        <v>397</v>
      </c>
      <c r="C117" s="209"/>
      <c r="D117" s="210" t="s">
        <v>374</v>
      </c>
      <c r="E117" s="209"/>
      <c r="F117" s="229"/>
    </row>
    <row r="118" spans="1:6">
      <c r="A118" s="214"/>
      <c r="B118" s="77"/>
      <c r="C118" s="209"/>
      <c r="D118" s="210"/>
      <c r="E118" s="209"/>
      <c r="F118" s="229"/>
    </row>
    <row r="119" spans="1:6">
      <c r="A119" s="214"/>
      <c r="B119" s="77"/>
      <c r="C119" s="209"/>
      <c r="D119" s="210"/>
      <c r="E119" s="209"/>
      <c r="F119" s="229"/>
    </row>
    <row r="120" spans="1:6">
      <c r="A120" s="214"/>
      <c r="B120" s="77"/>
      <c r="C120" s="209"/>
      <c r="D120" s="210"/>
      <c r="E120" s="209"/>
      <c r="F120" s="229"/>
    </row>
    <row r="121" spans="1:6">
      <c r="A121" s="214"/>
      <c r="B121" s="77"/>
      <c r="C121" s="209"/>
      <c r="D121" s="210"/>
      <c r="E121" s="209"/>
      <c r="F121" s="229"/>
    </row>
    <row r="122" spans="1:6">
      <c r="A122" s="214"/>
      <c r="B122" s="77"/>
      <c r="C122" s="209"/>
      <c r="D122" s="210"/>
      <c r="E122" s="209"/>
      <c r="F122" s="229"/>
    </row>
    <row r="123" spans="1:6">
      <c r="A123" s="214"/>
      <c r="B123" s="77"/>
      <c r="C123" s="209"/>
      <c r="D123" s="210"/>
      <c r="E123" s="209"/>
      <c r="F123" s="229"/>
    </row>
    <row r="124" spans="1:6">
      <c r="A124" s="214"/>
      <c r="B124" s="77"/>
      <c r="C124" s="209"/>
      <c r="D124" s="210"/>
      <c r="E124" s="209"/>
      <c r="F124" s="229"/>
    </row>
    <row r="125" spans="1:6">
      <c r="A125" s="214"/>
      <c r="B125" s="77"/>
      <c r="C125" s="209"/>
      <c r="D125" s="210"/>
      <c r="E125" s="209"/>
      <c r="F125" s="229"/>
    </row>
    <row r="126" spans="1:6">
      <c r="A126" s="214"/>
      <c r="B126" s="77"/>
      <c r="C126" s="209"/>
      <c r="D126" s="210"/>
      <c r="E126" s="209"/>
      <c r="F126" s="229"/>
    </row>
    <row r="127" spans="1:6">
      <c r="A127" s="214"/>
      <c r="B127" s="77"/>
      <c r="C127" s="209"/>
      <c r="D127" s="210"/>
      <c r="E127" s="209"/>
      <c r="F127" s="229"/>
    </row>
    <row r="128" spans="1:6">
      <c r="A128" s="214"/>
      <c r="B128" s="77"/>
      <c r="C128" s="209"/>
      <c r="D128" s="210"/>
      <c r="E128" s="209"/>
      <c r="F128" s="229"/>
    </row>
    <row r="129" spans="1:6">
      <c r="A129" s="214"/>
      <c r="B129" s="77"/>
      <c r="C129" s="209"/>
      <c r="D129" s="210"/>
      <c r="E129" s="209"/>
      <c r="F129" s="229"/>
    </row>
    <row r="130" spans="1:6">
      <c r="A130" s="214"/>
      <c r="B130" s="77"/>
      <c r="C130" s="209"/>
      <c r="D130" s="210"/>
      <c r="E130" s="209"/>
      <c r="F130" s="229"/>
    </row>
    <row r="131" spans="1:6">
      <c r="A131" s="214"/>
      <c r="B131" s="77"/>
      <c r="C131" s="209"/>
      <c r="D131" s="210"/>
      <c r="E131" s="209"/>
      <c r="F131" s="229"/>
    </row>
    <row r="132" spans="1:6">
      <c r="A132" s="214"/>
      <c r="B132" s="77"/>
      <c r="C132" s="209"/>
      <c r="D132" s="210"/>
      <c r="E132" s="209"/>
      <c r="F132" s="229"/>
    </row>
    <row r="133" spans="1:6">
      <c r="A133" s="214"/>
      <c r="B133" s="77"/>
      <c r="C133" s="209"/>
      <c r="D133" s="210"/>
      <c r="E133" s="209"/>
      <c r="F133" s="229"/>
    </row>
    <row r="134" spans="1:6">
      <c r="A134" s="214"/>
      <c r="B134" s="77"/>
      <c r="C134" s="209"/>
      <c r="D134" s="210"/>
      <c r="E134" s="209"/>
      <c r="F134" s="229"/>
    </row>
    <row r="135" spans="1:6">
      <c r="A135" s="214"/>
      <c r="B135" s="77"/>
      <c r="C135" s="209"/>
      <c r="D135" s="210"/>
      <c r="E135" s="209"/>
      <c r="F135" s="229"/>
    </row>
    <row r="136" spans="1:6">
      <c r="A136" s="214"/>
      <c r="B136" s="77"/>
      <c r="C136" s="209"/>
      <c r="D136" s="210"/>
      <c r="E136" s="209"/>
      <c r="F136" s="229"/>
    </row>
    <row r="137" spans="1:6">
      <c r="A137" s="214"/>
      <c r="B137" s="77"/>
      <c r="C137" s="209"/>
      <c r="D137" s="210"/>
      <c r="E137" s="209"/>
      <c r="F137" s="229"/>
    </row>
    <row r="138" spans="1:6">
      <c r="A138" s="214"/>
      <c r="B138" s="77"/>
      <c r="C138" s="209"/>
      <c r="D138" s="210"/>
      <c r="E138" s="209"/>
      <c r="F138" s="229"/>
    </row>
    <row r="139" spans="1:6">
      <c r="A139" s="214"/>
      <c r="B139" s="77"/>
      <c r="C139" s="209"/>
      <c r="D139" s="210"/>
      <c r="E139" s="209"/>
      <c r="F139" s="229"/>
    </row>
    <row r="140" spans="1:6">
      <c r="A140" s="214"/>
      <c r="B140" s="77"/>
      <c r="C140" s="209"/>
      <c r="D140" s="210"/>
      <c r="E140" s="209"/>
      <c r="F140" s="229"/>
    </row>
    <row r="141" spans="1:6">
      <c r="A141" s="214"/>
      <c r="B141" s="77"/>
      <c r="C141" s="209"/>
      <c r="D141" s="210"/>
      <c r="E141" s="209"/>
      <c r="F141" s="229"/>
    </row>
    <row r="142" spans="1:6">
      <c r="A142" s="214"/>
      <c r="B142" s="77"/>
      <c r="C142" s="209"/>
      <c r="D142" s="210"/>
      <c r="E142" s="209"/>
      <c r="F142" s="229"/>
    </row>
    <row r="143" spans="1:6">
      <c r="A143" s="214"/>
      <c r="B143" s="77"/>
      <c r="C143" s="209"/>
      <c r="D143" s="210"/>
      <c r="E143" s="209"/>
      <c r="F143" s="229"/>
    </row>
    <row r="144" spans="1:6">
      <c r="A144" s="214"/>
      <c r="B144" s="77"/>
      <c r="C144" s="209"/>
      <c r="D144" s="210"/>
      <c r="E144" s="209"/>
      <c r="F144" s="229"/>
    </row>
    <row r="145" spans="1:6">
      <c r="A145" s="214"/>
      <c r="B145" s="77"/>
      <c r="C145" s="209"/>
      <c r="D145" s="210"/>
      <c r="E145" s="209"/>
      <c r="F145" s="229"/>
    </row>
    <row r="146" spans="1:6">
      <c r="A146" s="214"/>
      <c r="B146" s="77"/>
      <c r="C146" s="209"/>
      <c r="D146" s="210"/>
      <c r="E146" s="209"/>
      <c r="F146" s="229"/>
    </row>
    <row r="147" spans="1:6">
      <c r="A147" s="214"/>
      <c r="B147" s="77"/>
      <c r="C147" s="209"/>
      <c r="D147" s="210"/>
      <c r="E147" s="209"/>
      <c r="F147" s="229"/>
    </row>
    <row r="148" spans="1:6">
      <c r="A148" s="214"/>
      <c r="B148" s="77"/>
      <c r="C148" s="209"/>
      <c r="D148" s="210"/>
      <c r="E148" s="209"/>
      <c r="F148" s="229"/>
    </row>
    <row r="149" spans="1:6">
      <c r="A149" s="215"/>
      <c r="B149" s="216"/>
      <c r="C149" s="216"/>
      <c r="D149" s="216"/>
      <c r="E149" s="216"/>
      <c r="F149" s="228"/>
    </row>
    <row r="150" spans="1:6">
      <c r="A150" s="211"/>
      <c r="B150" s="217" t="s">
        <v>17</v>
      </c>
      <c r="C150" s="212"/>
      <c r="D150" s="212"/>
      <c r="E150" s="212"/>
      <c r="F150" s="230"/>
    </row>
    <row r="151" spans="1:6">
      <c r="A151" s="207"/>
      <c r="B151" s="209"/>
      <c r="C151" s="209"/>
      <c r="D151" s="209"/>
      <c r="E151" s="209"/>
      <c r="F151" s="226"/>
    </row>
    <row r="152" spans="1:6" ht="15.3" thickBot="1">
      <c r="A152" s="218"/>
      <c r="B152" s="219" t="s">
        <v>400</v>
      </c>
      <c r="C152" s="220">
        <f>C76+0.1</f>
        <v>3.2</v>
      </c>
      <c r="D152" s="219"/>
      <c r="E152" s="219"/>
      <c r="F152" s="231"/>
    </row>
    <row r="153" spans="1:6">
      <c r="A153" s="204"/>
      <c r="B153" s="205"/>
      <c r="C153" s="205"/>
      <c r="D153" s="206"/>
      <c r="E153" s="205"/>
      <c r="F153" s="225"/>
    </row>
    <row r="154" spans="1:6">
      <c r="A154" s="207"/>
      <c r="B154" s="209"/>
      <c r="C154" s="209"/>
      <c r="D154" s="210"/>
      <c r="E154" s="221" t="s">
        <v>390</v>
      </c>
      <c r="F154" s="232"/>
    </row>
    <row r="155" spans="1:6">
      <c r="A155" s="211"/>
      <c r="B155" s="212"/>
      <c r="C155" s="212"/>
      <c r="D155" s="213"/>
      <c r="E155" s="222" t="s">
        <v>391</v>
      </c>
      <c r="F155" s="233"/>
    </row>
    <row r="156" spans="1:6">
      <c r="A156" s="207"/>
      <c r="B156" s="77"/>
      <c r="C156" s="223"/>
      <c r="D156" s="210"/>
      <c r="E156" s="209"/>
      <c r="F156" s="234"/>
    </row>
    <row r="157" spans="1:6">
      <c r="A157" s="207"/>
      <c r="B157" s="77"/>
      <c r="C157" s="223"/>
      <c r="D157" s="210"/>
      <c r="E157" s="209"/>
      <c r="F157" s="229"/>
    </row>
    <row r="158" spans="1:6">
      <c r="A158" s="207"/>
      <c r="B158" s="77"/>
      <c r="C158" s="223"/>
      <c r="D158" s="210"/>
      <c r="E158" s="209"/>
      <c r="F158" s="229"/>
    </row>
    <row r="159" spans="1:6">
      <c r="A159" s="207"/>
      <c r="B159" s="77"/>
      <c r="C159" s="223"/>
      <c r="D159" s="210"/>
      <c r="E159" s="209"/>
      <c r="F159" s="229"/>
    </row>
    <row r="160" spans="1:6">
      <c r="A160" s="207"/>
      <c r="B160" s="77"/>
      <c r="C160" s="223"/>
      <c r="D160" s="210"/>
      <c r="E160" s="209"/>
      <c r="F160" s="235"/>
    </row>
    <row r="161" spans="1:6">
      <c r="A161" s="207"/>
      <c r="B161" s="77"/>
      <c r="C161" s="223"/>
      <c r="D161" s="210"/>
      <c r="E161" s="209"/>
      <c r="F161" s="235"/>
    </row>
    <row r="162" spans="1:6">
      <c r="A162" s="207"/>
      <c r="B162" s="77"/>
      <c r="C162" s="223"/>
      <c r="D162" s="210"/>
      <c r="E162" s="209"/>
      <c r="F162" s="235"/>
    </row>
    <row r="163" spans="1:6">
      <c r="A163" s="207"/>
      <c r="B163" s="77"/>
      <c r="C163" s="223"/>
      <c r="D163" s="210"/>
      <c r="E163" s="209"/>
      <c r="F163" s="235"/>
    </row>
    <row r="164" spans="1:6">
      <c r="A164" s="207"/>
      <c r="B164" s="77"/>
      <c r="C164" s="223"/>
      <c r="D164" s="210"/>
      <c r="E164" s="209"/>
      <c r="F164" s="235"/>
    </row>
    <row r="165" spans="1:6">
      <c r="A165" s="207"/>
      <c r="B165" s="77"/>
      <c r="C165" s="223"/>
      <c r="D165" s="210"/>
      <c r="E165" s="209"/>
      <c r="F165" s="235"/>
    </row>
    <row r="166" spans="1:6">
      <c r="A166" s="207"/>
      <c r="B166" s="77"/>
      <c r="C166" s="223"/>
      <c r="D166" s="210"/>
      <c r="E166" s="209"/>
      <c r="F166" s="235"/>
    </row>
    <row r="167" spans="1:6">
      <c r="A167" s="207"/>
      <c r="B167" s="77"/>
      <c r="C167" s="223"/>
      <c r="D167" s="210"/>
      <c r="E167" s="209"/>
      <c r="F167" s="235"/>
    </row>
    <row r="168" spans="1:6">
      <c r="A168" s="207"/>
      <c r="B168" s="77"/>
      <c r="C168" s="223"/>
      <c r="D168" s="210"/>
      <c r="E168" s="209"/>
      <c r="F168" s="235"/>
    </row>
    <row r="169" spans="1:6">
      <c r="A169" s="207"/>
      <c r="B169" s="77"/>
      <c r="C169" s="223"/>
      <c r="D169" s="210"/>
      <c r="E169" s="209"/>
      <c r="F169" s="235"/>
    </row>
    <row r="170" spans="1:6">
      <c r="A170" s="207"/>
      <c r="B170" s="77"/>
      <c r="C170" s="223"/>
      <c r="D170" s="210"/>
      <c r="E170" s="209"/>
      <c r="F170" s="235"/>
    </row>
    <row r="171" spans="1:6">
      <c r="A171" s="207"/>
      <c r="B171" s="77"/>
      <c r="C171" s="223"/>
      <c r="D171" s="210"/>
      <c r="E171" s="209"/>
      <c r="F171" s="235"/>
    </row>
    <row r="172" spans="1:6">
      <c r="A172" s="207"/>
      <c r="B172" s="77"/>
      <c r="C172" s="223"/>
      <c r="D172" s="210"/>
      <c r="E172" s="209"/>
      <c r="F172" s="235"/>
    </row>
    <row r="173" spans="1:6">
      <c r="A173" s="207"/>
      <c r="B173" s="77"/>
      <c r="C173" s="223"/>
      <c r="D173" s="210"/>
      <c r="E173" s="209"/>
      <c r="F173" s="235"/>
    </row>
    <row r="174" spans="1:6">
      <c r="A174" s="207"/>
      <c r="B174" s="77"/>
      <c r="C174" s="223"/>
      <c r="D174" s="210"/>
      <c r="E174" s="209"/>
      <c r="F174" s="235"/>
    </row>
    <row r="175" spans="1:6">
      <c r="A175" s="207"/>
      <c r="B175" s="77"/>
      <c r="C175" s="223"/>
      <c r="D175" s="210"/>
      <c r="E175" s="209"/>
      <c r="F175" s="235"/>
    </row>
    <row r="176" spans="1:6">
      <c r="A176" s="207"/>
      <c r="B176" s="77"/>
      <c r="C176" s="223"/>
      <c r="D176" s="210"/>
      <c r="E176" s="209"/>
      <c r="F176" s="235"/>
    </row>
    <row r="177" spans="1:6">
      <c r="A177" s="207"/>
      <c r="B177" s="77"/>
      <c r="C177" s="223"/>
      <c r="D177" s="210"/>
      <c r="E177" s="209"/>
      <c r="F177" s="235"/>
    </row>
    <row r="178" spans="1:6">
      <c r="A178" s="207"/>
      <c r="B178" s="77"/>
      <c r="C178" s="223"/>
      <c r="D178" s="210"/>
      <c r="E178" s="209"/>
      <c r="F178" s="235"/>
    </row>
    <row r="179" spans="1:6">
      <c r="A179" s="207"/>
      <c r="B179" s="77"/>
      <c r="C179" s="223"/>
      <c r="D179" s="210"/>
      <c r="E179" s="209"/>
      <c r="F179" s="235"/>
    </row>
    <row r="180" spans="1:6">
      <c r="A180" s="207"/>
      <c r="B180" s="77"/>
      <c r="C180" s="223"/>
      <c r="D180" s="210"/>
      <c r="E180" s="209"/>
      <c r="F180" s="235"/>
    </row>
    <row r="181" spans="1:6">
      <c r="A181" s="207"/>
      <c r="B181" s="224" t="s">
        <v>27</v>
      </c>
      <c r="C181" s="223"/>
      <c r="D181" s="210"/>
      <c r="E181" s="209"/>
      <c r="F181" s="235"/>
    </row>
    <row r="182" spans="1:6">
      <c r="A182" s="207"/>
      <c r="B182" s="170"/>
      <c r="C182" s="223"/>
      <c r="D182" s="210"/>
      <c r="E182" s="209"/>
      <c r="F182" s="235"/>
    </row>
    <row r="183" spans="1:6">
      <c r="A183" s="207"/>
      <c r="B183" s="224" t="s">
        <v>28</v>
      </c>
      <c r="C183" s="223"/>
      <c r="D183" s="210"/>
      <c r="E183" s="209"/>
      <c r="F183" s="235"/>
    </row>
    <row r="184" spans="1:6">
      <c r="A184" s="207"/>
      <c r="B184" s="170"/>
      <c r="C184" s="223"/>
      <c r="D184" s="210"/>
      <c r="E184" s="209"/>
      <c r="F184" s="235"/>
    </row>
    <row r="185" spans="1:6">
      <c r="A185" s="207"/>
      <c r="B185" s="170">
        <f>C76</f>
        <v>3.1</v>
      </c>
      <c r="C185" s="223"/>
      <c r="D185" s="210"/>
      <c r="E185" s="209"/>
      <c r="F185" s="235"/>
    </row>
    <row r="186" spans="1:6">
      <c r="A186" s="207"/>
      <c r="B186" s="170"/>
      <c r="C186" s="223"/>
      <c r="D186" s="210"/>
      <c r="E186" s="209"/>
      <c r="F186" s="235"/>
    </row>
    <row r="187" spans="1:6">
      <c r="A187" s="207"/>
      <c r="B187" s="170">
        <f>C152</f>
        <v>3.2</v>
      </c>
      <c r="C187" s="223"/>
      <c r="D187" s="210"/>
      <c r="E187" s="209"/>
      <c r="F187" s="235"/>
    </row>
    <row r="188" spans="1:6">
      <c r="A188" s="207"/>
      <c r="B188" s="170"/>
      <c r="C188" s="223"/>
      <c r="D188" s="210"/>
      <c r="E188" s="209"/>
      <c r="F188" s="235"/>
    </row>
    <row r="189" spans="1:6">
      <c r="A189" s="207"/>
      <c r="B189" s="170"/>
      <c r="C189" s="223"/>
      <c r="D189" s="210"/>
      <c r="E189" s="209"/>
      <c r="F189" s="235"/>
    </row>
    <row r="190" spans="1:6">
      <c r="A190" s="207"/>
      <c r="B190" s="77"/>
      <c r="C190" s="223"/>
      <c r="D190" s="210"/>
      <c r="E190" s="209"/>
      <c r="F190" s="235"/>
    </row>
    <row r="191" spans="1:6">
      <c r="A191" s="207"/>
      <c r="B191" s="77"/>
      <c r="C191" s="223"/>
      <c r="D191" s="210"/>
      <c r="E191" s="209"/>
      <c r="F191" s="235"/>
    </row>
    <row r="192" spans="1:6">
      <c r="A192" s="207"/>
      <c r="B192" s="77"/>
      <c r="C192" s="223"/>
      <c r="D192" s="210"/>
      <c r="E192" s="209"/>
      <c r="F192" s="235"/>
    </row>
    <row r="193" spans="1:6">
      <c r="A193" s="207"/>
      <c r="B193" s="77"/>
      <c r="C193" s="223"/>
      <c r="D193" s="210"/>
      <c r="E193" s="209"/>
      <c r="F193" s="235"/>
    </row>
    <row r="194" spans="1:6">
      <c r="A194" s="207"/>
      <c r="B194" s="77"/>
      <c r="C194" s="223"/>
      <c r="D194" s="210"/>
      <c r="E194" s="209"/>
      <c r="F194" s="235"/>
    </row>
    <row r="195" spans="1:6">
      <c r="A195" s="207"/>
      <c r="B195" s="77"/>
      <c r="C195" s="223"/>
      <c r="D195" s="210"/>
      <c r="E195" s="209"/>
      <c r="F195" s="235"/>
    </row>
    <row r="196" spans="1:6">
      <c r="A196" s="207"/>
      <c r="B196" s="77"/>
      <c r="C196" s="223"/>
      <c r="D196" s="210"/>
      <c r="E196" s="209"/>
      <c r="F196" s="235"/>
    </row>
    <row r="197" spans="1:6">
      <c r="A197" s="207"/>
      <c r="B197" s="77"/>
      <c r="C197" s="223"/>
      <c r="D197" s="210"/>
      <c r="E197" s="209"/>
      <c r="F197" s="235"/>
    </row>
    <row r="198" spans="1:6">
      <c r="A198" s="207"/>
      <c r="B198" s="77"/>
      <c r="C198" s="223"/>
      <c r="D198" s="210"/>
      <c r="E198" s="209"/>
      <c r="F198" s="235"/>
    </row>
    <row r="199" spans="1:6">
      <c r="A199" s="207"/>
      <c r="B199" s="77"/>
      <c r="C199" s="223"/>
      <c r="D199" s="210"/>
      <c r="E199" s="209"/>
      <c r="F199" s="235"/>
    </row>
    <row r="200" spans="1:6">
      <c r="A200" s="207"/>
      <c r="B200" s="77"/>
      <c r="C200" s="223"/>
      <c r="D200" s="210"/>
      <c r="E200" s="209"/>
      <c r="F200" s="235"/>
    </row>
    <row r="201" spans="1:6">
      <c r="A201" s="207"/>
      <c r="B201" s="77"/>
      <c r="C201" s="223"/>
      <c r="D201" s="210"/>
      <c r="E201" s="209"/>
      <c r="F201" s="235"/>
    </row>
    <row r="202" spans="1:6">
      <c r="A202" s="207"/>
      <c r="B202" s="77"/>
      <c r="C202" s="223"/>
      <c r="D202" s="210"/>
      <c r="E202" s="209"/>
      <c r="F202" s="235"/>
    </row>
    <row r="203" spans="1:6">
      <c r="A203" s="207"/>
      <c r="B203" s="77"/>
      <c r="C203" s="223"/>
      <c r="D203" s="210"/>
      <c r="E203" s="209"/>
      <c r="F203" s="235"/>
    </row>
    <row r="204" spans="1:6">
      <c r="A204" s="207"/>
      <c r="B204" s="77"/>
      <c r="C204" s="223"/>
      <c r="D204" s="210"/>
      <c r="E204" s="209"/>
      <c r="F204" s="235"/>
    </row>
    <row r="205" spans="1:6">
      <c r="A205" s="207"/>
      <c r="B205" s="77"/>
      <c r="C205" s="223"/>
      <c r="D205" s="210"/>
      <c r="E205" s="209"/>
      <c r="F205" s="235"/>
    </row>
    <row r="206" spans="1:6">
      <c r="A206" s="207"/>
      <c r="B206" s="77"/>
      <c r="C206" s="223"/>
      <c r="D206" s="210"/>
      <c r="E206" s="209"/>
      <c r="F206" s="235"/>
    </row>
    <row r="207" spans="1:6">
      <c r="A207" s="207"/>
      <c r="B207" s="77"/>
      <c r="C207" s="223"/>
      <c r="D207" s="210"/>
      <c r="E207" s="209"/>
      <c r="F207" s="235"/>
    </row>
    <row r="208" spans="1:6">
      <c r="A208" s="207"/>
      <c r="B208" s="77"/>
      <c r="C208" s="223"/>
      <c r="D208" s="210"/>
      <c r="E208" s="209"/>
      <c r="F208" s="235"/>
    </row>
    <row r="209" spans="1:6">
      <c r="A209" s="207"/>
      <c r="B209" s="77"/>
      <c r="C209" s="223"/>
      <c r="D209" s="210"/>
      <c r="E209" s="209"/>
      <c r="F209" s="235"/>
    </row>
    <row r="210" spans="1:6">
      <c r="A210" s="207"/>
      <c r="B210" s="77"/>
      <c r="C210" s="223"/>
      <c r="D210" s="210"/>
      <c r="E210" s="209"/>
      <c r="F210" s="235"/>
    </row>
    <row r="211" spans="1:6">
      <c r="A211" s="207"/>
      <c r="B211" s="77"/>
      <c r="C211" s="223"/>
      <c r="D211" s="210"/>
      <c r="E211" s="209"/>
      <c r="F211" s="235"/>
    </row>
    <row r="212" spans="1:6">
      <c r="A212" s="207"/>
      <c r="B212" s="77"/>
      <c r="C212" s="223"/>
      <c r="D212" s="210"/>
      <c r="E212" s="209"/>
      <c r="F212" s="235"/>
    </row>
    <row r="213" spans="1:6">
      <c r="A213" s="207"/>
      <c r="B213" s="77"/>
      <c r="C213" s="223"/>
      <c r="D213" s="210"/>
      <c r="E213" s="209"/>
      <c r="F213" s="235"/>
    </row>
    <row r="214" spans="1:6">
      <c r="A214" s="207"/>
      <c r="B214" s="77"/>
      <c r="C214" s="223"/>
      <c r="D214" s="210"/>
      <c r="E214" s="209"/>
      <c r="F214" s="235"/>
    </row>
    <row r="215" spans="1:6">
      <c r="A215" s="207"/>
      <c r="B215" s="77"/>
      <c r="C215" s="223"/>
      <c r="D215" s="210"/>
      <c r="E215" s="209"/>
      <c r="F215" s="235"/>
    </row>
    <row r="216" spans="1:6">
      <c r="A216" s="207"/>
      <c r="B216" s="77"/>
      <c r="C216" s="223"/>
      <c r="D216" s="210"/>
      <c r="E216" s="209"/>
      <c r="F216" s="235"/>
    </row>
    <row r="217" spans="1:6">
      <c r="A217" s="207"/>
      <c r="B217" s="77"/>
      <c r="C217" s="223"/>
      <c r="D217" s="210"/>
      <c r="E217" s="209"/>
      <c r="F217" s="235"/>
    </row>
    <row r="218" spans="1:6">
      <c r="A218" s="207"/>
      <c r="B218" s="77"/>
      <c r="C218" s="223"/>
      <c r="D218" s="210"/>
      <c r="E218" s="209"/>
      <c r="F218" s="235"/>
    </row>
    <row r="219" spans="1:6">
      <c r="A219" s="207"/>
      <c r="B219" s="77"/>
      <c r="C219" s="223"/>
      <c r="D219" s="210"/>
      <c r="E219" s="209"/>
      <c r="F219" s="235"/>
    </row>
    <row r="220" spans="1:6">
      <c r="A220" s="207"/>
      <c r="B220" s="77"/>
      <c r="C220" s="223"/>
      <c r="D220" s="210"/>
      <c r="E220" s="209"/>
      <c r="F220" s="235"/>
    </row>
    <row r="221" spans="1:6">
      <c r="A221" s="207"/>
      <c r="B221" s="77"/>
      <c r="C221" s="223"/>
      <c r="D221" s="210"/>
      <c r="E221" s="209"/>
      <c r="F221" s="235"/>
    </row>
    <row r="222" spans="1:6">
      <c r="A222" s="207"/>
      <c r="B222" s="77"/>
      <c r="C222" s="223"/>
      <c r="D222" s="210"/>
      <c r="E222" s="209"/>
      <c r="F222" s="235"/>
    </row>
    <row r="223" spans="1:6">
      <c r="A223" s="207"/>
      <c r="B223" s="77"/>
      <c r="C223" s="223"/>
      <c r="D223" s="210"/>
      <c r="E223" s="209"/>
      <c r="F223" s="235"/>
    </row>
    <row r="224" spans="1:6">
      <c r="A224" s="207"/>
      <c r="B224" s="77"/>
      <c r="C224" s="223"/>
      <c r="D224" s="210"/>
      <c r="E224" s="209"/>
      <c r="F224" s="235"/>
    </row>
    <row r="225" spans="1:6">
      <c r="A225" s="207"/>
      <c r="B225" s="77"/>
      <c r="C225" s="223"/>
      <c r="D225" s="210"/>
      <c r="E225" s="209"/>
      <c r="F225" s="235"/>
    </row>
    <row r="226" spans="1:6">
      <c r="A226" s="215"/>
      <c r="B226" s="216"/>
      <c r="C226" s="216"/>
      <c r="D226" s="216"/>
      <c r="E226" s="216"/>
      <c r="F226" s="236"/>
    </row>
    <row r="227" spans="1:6">
      <c r="A227" s="211"/>
      <c r="B227" s="217" t="s">
        <v>29</v>
      </c>
      <c r="C227" s="212"/>
      <c r="D227" s="212"/>
      <c r="E227" s="212"/>
      <c r="F227" s="237"/>
    </row>
    <row r="228" spans="1:6">
      <c r="A228" s="207"/>
      <c r="B228" s="209"/>
      <c r="C228" s="209"/>
      <c r="D228" s="209"/>
      <c r="E228" s="209"/>
      <c r="F228" s="226"/>
    </row>
    <row r="229" spans="1:6" ht="15.3" thickBot="1">
      <c r="A229" s="218"/>
      <c r="B229" s="219" t="s">
        <v>400</v>
      </c>
      <c r="C229" s="220">
        <f>C152+0.1</f>
        <v>3.3000000000000003</v>
      </c>
      <c r="D229" s="219"/>
      <c r="E229" s="219"/>
      <c r="F229" s="231"/>
    </row>
    <row r="230" spans="1:6" ht="15" customHeight="1">
      <c r="A230" s="2"/>
      <c r="B230" s="3"/>
      <c r="C230" s="4"/>
      <c r="D230" s="5"/>
      <c r="E230" s="6"/>
      <c r="F230" s="7"/>
    </row>
    <row r="231" spans="1:6" ht="15" customHeight="1">
      <c r="A231" s="9"/>
      <c r="B231" s="10" t="s">
        <v>0</v>
      </c>
      <c r="C231" s="11"/>
      <c r="D231" s="12" t="s">
        <v>1</v>
      </c>
      <c r="E231" s="13"/>
      <c r="F231" s="14"/>
    </row>
    <row r="232" spans="1:6" ht="15" customHeight="1">
      <c r="A232" s="15"/>
      <c r="B232" s="16"/>
      <c r="C232" s="17"/>
      <c r="D232" s="18"/>
      <c r="E232" s="19"/>
      <c r="F232" s="20"/>
    </row>
    <row r="233" spans="1:6" ht="15" customHeight="1">
      <c r="A233" s="21"/>
      <c r="B233" s="22"/>
      <c r="C233" s="11"/>
      <c r="D233" s="12"/>
      <c r="E233" s="23"/>
      <c r="F233" s="24"/>
    </row>
    <row r="234" spans="1:6" ht="15" customHeight="1">
      <c r="A234" s="9"/>
      <c r="B234" s="25" t="s">
        <v>114</v>
      </c>
      <c r="C234" s="11"/>
      <c r="D234" s="12"/>
      <c r="E234" s="26"/>
      <c r="F234" s="27"/>
    </row>
    <row r="235" spans="1:6" ht="15" customHeight="1">
      <c r="A235" s="9"/>
      <c r="B235" s="25" t="s">
        <v>115</v>
      </c>
      <c r="C235" s="11"/>
      <c r="D235" s="12"/>
      <c r="E235" s="26"/>
      <c r="F235" s="27"/>
    </row>
    <row r="236" spans="1:6" ht="15" customHeight="1">
      <c r="A236" s="9"/>
      <c r="B236" s="25" t="s">
        <v>116</v>
      </c>
      <c r="C236" s="11"/>
      <c r="D236" s="12"/>
      <c r="E236" s="26"/>
      <c r="F236" s="27"/>
    </row>
    <row r="237" spans="1:6" ht="15" customHeight="1">
      <c r="A237" s="9"/>
      <c r="B237" s="25" t="s">
        <v>117</v>
      </c>
      <c r="C237" s="11"/>
      <c r="D237" s="12"/>
      <c r="E237" s="26"/>
      <c r="F237" s="27"/>
    </row>
    <row r="238" spans="1:6" ht="15" customHeight="1">
      <c r="A238" s="9" t="s">
        <v>1</v>
      </c>
      <c r="B238" s="25" t="s">
        <v>118</v>
      </c>
      <c r="C238" s="11"/>
      <c r="D238" s="12"/>
      <c r="E238" s="26"/>
      <c r="F238" s="27"/>
    </row>
    <row r="239" spans="1:6" ht="15" customHeight="1">
      <c r="A239" s="9"/>
      <c r="B239" s="25" t="s">
        <v>1</v>
      </c>
      <c r="C239" s="11"/>
      <c r="D239" s="12"/>
      <c r="E239" s="26"/>
      <c r="F239" s="27"/>
    </row>
    <row r="240" spans="1:6" ht="15" customHeight="1">
      <c r="A240" s="9"/>
      <c r="B240" s="28" t="s">
        <v>119</v>
      </c>
      <c r="C240" s="11"/>
      <c r="D240" s="12"/>
      <c r="E240" s="26"/>
      <c r="F240" s="27"/>
    </row>
    <row r="241" spans="1:6" ht="15" customHeight="1">
      <c r="A241" s="9"/>
      <c r="B241" s="28" t="s">
        <v>1</v>
      </c>
      <c r="C241" s="11" t="s">
        <v>1</v>
      </c>
      <c r="D241" s="12"/>
      <c r="E241" s="26"/>
      <c r="F241" s="27"/>
    </row>
    <row r="242" spans="1:6" ht="15" customHeight="1">
      <c r="A242" s="9"/>
      <c r="B242" s="28" t="s">
        <v>120</v>
      </c>
      <c r="C242" s="11" t="s">
        <v>1</v>
      </c>
      <c r="D242" s="12"/>
      <c r="E242" s="26"/>
      <c r="F242" s="27"/>
    </row>
    <row r="243" spans="1:6" ht="15" customHeight="1">
      <c r="A243" s="9"/>
      <c r="B243" s="25" t="s">
        <v>1</v>
      </c>
      <c r="C243" s="11"/>
      <c r="D243" s="12"/>
      <c r="E243" s="26"/>
      <c r="F243" s="27"/>
    </row>
    <row r="244" spans="1:6" ht="15" customHeight="1">
      <c r="A244" s="9" t="s">
        <v>2</v>
      </c>
      <c r="B244" s="25" t="s">
        <v>121</v>
      </c>
      <c r="C244" s="11"/>
      <c r="D244" s="12"/>
      <c r="E244" s="26"/>
      <c r="F244" s="27"/>
    </row>
    <row r="245" spans="1:6" ht="15" customHeight="1">
      <c r="A245" s="9"/>
      <c r="B245" s="25" t="s">
        <v>4</v>
      </c>
      <c r="C245" s="11">
        <v>10</v>
      </c>
      <c r="D245" s="12" t="s">
        <v>5</v>
      </c>
      <c r="E245" s="26"/>
      <c r="F245" s="27"/>
    </row>
    <row r="246" spans="1:6" ht="15" customHeight="1">
      <c r="A246" s="9" t="s">
        <v>1</v>
      </c>
      <c r="B246" s="25" t="s">
        <v>1</v>
      </c>
      <c r="C246" s="11"/>
      <c r="D246" s="12"/>
      <c r="E246" s="26"/>
      <c r="F246" s="27"/>
    </row>
    <row r="247" spans="1:6" ht="15" customHeight="1">
      <c r="A247" s="9" t="s">
        <v>6</v>
      </c>
      <c r="B247" s="25" t="s">
        <v>402</v>
      </c>
      <c r="C247" s="11">
        <v>3</v>
      </c>
      <c r="D247" s="12" t="s">
        <v>5</v>
      </c>
      <c r="E247" s="26"/>
      <c r="F247" s="27"/>
    </row>
    <row r="248" spans="1:6" ht="15" customHeight="1">
      <c r="A248" s="9"/>
      <c r="B248" s="25"/>
      <c r="C248" s="11"/>
      <c r="D248" s="12"/>
      <c r="E248" s="26"/>
      <c r="F248" s="27"/>
    </row>
    <row r="249" spans="1:6" ht="15" customHeight="1">
      <c r="A249" s="9" t="s">
        <v>7</v>
      </c>
      <c r="B249" s="25" t="s">
        <v>3</v>
      </c>
      <c r="C249" s="11"/>
      <c r="D249" s="12"/>
      <c r="E249" s="26"/>
      <c r="F249" s="27"/>
    </row>
    <row r="250" spans="1:6" ht="15" customHeight="1">
      <c r="A250" s="9"/>
      <c r="B250" s="25" t="s">
        <v>4</v>
      </c>
      <c r="C250" s="11">
        <v>25</v>
      </c>
      <c r="D250" s="12" t="s">
        <v>5</v>
      </c>
      <c r="E250" s="26"/>
      <c r="F250" s="27"/>
    </row>
    <row r="251" spans="1:6" ht="15" customHeight="1">
      <c r="A251" s="9" t="s">
        <v>1</v>
      </c>
      <c r="B251" s="25" t="s">
        <v>1</v>
      </c>
      <c r="C251" s="11"/>
      <c r="D251" s="12"/>
      <c r="E251" s="26"/>
      <c r="F251" s="27"/>
    </row>
    <row r="252" spans="1:6" ht="15" customHeight="1">
      <c r="A252" s="29" t="s">
        <v>8</v>
      </c>
      <c r="B252" s="25" t="s">
        <v>122</v>
      </c>
      <c r="C252" s="11"/>
      <c r="D252" s="12"/>
      <c r="E252" s="26"/>
      <c r="F252" s="27"/>
    </row>
    <row r="253" spans="1:6" ht="15" customHeight="1">
      <c r="A253" s="29"/>
      <c r="B253" s="25" t="s">
        <v>123</v>
      </c>
      <c r="C253" s="11">
        <v>19</v>
      </c>
      <c r="D253" s="12" t="s">
        <v>5</v>
      </c>
      <c r="E253" s="26"/>
      <c r="F253" s="27"/>
    </row>
    <row r="254" spans="1:6" ht="15" customHeight="1">
      <c r="A254" s="29"/>
      <c r="B254" s="28"/>
      <c r="C254" s="11"/>
      <c r="D254" s="12"/>
      <c r="E254" s="26"/>
      <c r="F254" s="27"/>
    </row>
    <row r="255" spans="1:6" ht="15" customHeight="1">
      <c r="A255" s="29"/>
      <c r="B255" s="25" t="s">
        <v>124</v>
      </c>
      <c r="C255" s="11"/>
      <c r="D255" s="12"/>
      <c r="E255" s="26"/>
      <c r="F255" s="27"/>
    </row>
    <row r="256" spans="1:6" ht="15" customHeight="1">
      <c r="A256" s="29"/>
      <c r="B256" s="25"/>
      <c r="C256" s="11"/>
      <c r="D256" s="12"/>
      <c r="E256" s="26"/>
      <c r="F256" s="27"/>
    </row>
    <row r="257" spans="1:6" ht="15" customHeight="1">
      <c r="A257" s="29" t="s">
        <v>10</v>
      </c>
      <c r="B257" s="25" t="s">
        <v>9</v>
      </c>
      <c r="C257" s="11">
        <v>12</v>
      </c>
      <c r="D257" s="12" t="s">
        <v>5</v>
      </c>
      <c r="E257" s="26"/>
      <c r="F257" s="27"/>
    </row>
    <row r="258" spans="1:6" ht="15" customHeight="1">
      <c r="A258" s="29"/>
      <c r="B258" s="25"/>
      <c r="C258" s="11"/>
      <c r="D258" s="12"/>
      <c r="E258" s="26"/>
      <c r="F258" s="27"/>
    </row>
    <row r="259" spans="1:6" ht="15" customHeight="1">
      <c r="A259" s="29"/>
      <c r="B259" s="28" t="s">
        <v>125</v>
      </c>
      <c r="C259" s="11"/>
      <c r="D259" s="12"/>
      <c r="E259" s="26"/>
      <c r="F259" s="27"/>
    </row>
    <row r="260" spans="1:6" ht="15" customHeight="1">
      <c r="A260" s="29"/>
      <c r="B260" s="25"/>
      <c r="C260" s="11"/>
      <c r="D260" s="12"/>
      <c r="E260" s="26"/>
      <c r="F260" s="27"/>
    </row>
    <row r="261" spans="1:6" ht="15" customHeight="1">
      <c r="A261" s="29" t="s">
        <v>14</v>
      </c>
      <c r="B261" s="25" t="s">
        <v>11</v>
      </c>
      <c r="C261" s="11" t="s">
        <v>1</v>
      </c>
      <c r="D261" s="12" t="s">
        <v>1</v>
      </c>
      <c r="E261" s="26"/>
      <c r="F261" s="27"/>
    </row>
    <row r="262" spans="1:6" ht="15" customHeight="1">
      <c r="A262" s="29"/>
      <c r="B262" s="25" t="s">
        <v>12</v>
      </c>
      <c r="C262" s="11" t="s">
        <v>1</v>
      </c>
      <c r="D262" s="12"/>
      <c r="E262" s="26"/>
      <c r="F262" s="27"/>
    </row>
    <row r="263" spans="1:6" ht="15" customHeight="1">
      <c r="A263" s="29"/>
      <c r="B263" s="25" t="s">
        <v>13</v>
      </c>
      <c r="C263" s="11">
        <v>19</v>
      </c>
      <c r="D263" s="12" t="s">
        <v>5</v>
      </c>
      <c r="E263" s="26"/>
      <c r="F263" s="27"/>
    </row>
    <row r="264" spans="1:6" ht="15" customHeight="1">
      <c r="A264" s="29"/>
      <c r="B264" s="25" t="s">
        <v>1</v>
      </c>
      <c r="C264" s="11" t="s">
        <v>1</v>
      </c>
      <c r="D264" s="12" t="s">
        <v>1</v>
      </c>
      <c r="E264" s="26"/>
      <c r="F264" s="27"/>
    </row>
    <row r="265" spans="1:6" ht="15" customHeight="1">
      <c r="A265" s="29"/>
      <c r="B265" s="25" t="s">
        <v>126</v>
      </c>
      <c r="C265" s="11"/>
      <c r="D265" s="12"/>
      <c r="E265" s="26"/>
      <c r="F265" s="27"/>
    </row>
    <row r="266" spans="1:6" ht="15" customHeight="1">
      <c r="A266" s="29"/>
      <c r="B266" s="25" t="s">
        <v>1</v>
      </c>
      <c r="C266" s="11" t="s">
        <v>1</v>
      </c>
      <c r="D266" s="12"/>
      <c r="E266" s="26"/>
      <c r="F266" s="27"/>
    </row>
    <row r="267" spans="1:6" ht="15" customHeight="1">
      <c r="A267" s="29" t="s">
        <v>16</v>
      </c>
      <c r="B267" s="30" t="s">
        <v>127</v>
      </c>
      <c r="C267" s="11"/>
      <c r="D267" s="12"/>
      <c r="E267" s="26"/>
      <c r="F267" s="27"/>
    </row>
    <row r="268" spans="1:6" ht="15" customHeight="1">
      <c r="A268" s="29"/>
      <c r="B268" s="30" t="s">
        <v>128</v>
      </c>
      <c r="C268" s="11">
        <v>21</v>
      </c>
      <c r="D268" s="12" t="s">
        <v>15</v>
      </c>
      <c r="E268" s="26"/>
      <c r="F268" s="27"/>
    </row>
    <row r="269" spans="1:6" ht="15" customHeight="1">
      <c r="A269" s="29"/>
      <c r="B269" s="25"/>
      <c r="C269" s="11"/>
      <c r="D269" s="12"/>
      <c r="E269" s="26"/>
      <c r="F269" s="27"/>
    </row>
    <row r="270" spans="1:6" ht="15" customHeight="1">
      <c r="A270" s="29" t="s">
        <v>24</v>
      </c>
      <c r="B270" s="30" t="s">
        <v>129</v>
      </c>
      <c r="C270" s="11"/>
      <c r="D270" s="12"/>
      <c r="E270" s="26"/>
      <c r="F270" s="27"/>
    </row>
    <row r="271" spans="1:6" ht="15" customHeight="1">
      <c r="A271" s="29"/>
      <c r="B271" s="30" t="s">
        <v>130</v>
      </c>
      <c r="C271" s="11">
        <v>21</v>
      </c>
      <c r="D271" s="12" t="s">
        <v>15</v>
      </c>
      <c r="E271" s="26"/>
      <c r="F271" s="27"/>
    </row>
    <row r="272" spans="1:6" ht="15" customHeight="1">
      <c r="A272" s="29"/>
      <c r="B272" s="25"/>
      <c r="C272" s="11"/>
      <c r="D272" s="12"/>
      <c r="E272" s="26"/>
      <c r="F272" s="27"/>
    </row>
    <row r="273" spans="1:6" ht="15" customHeight="1">
      <c r="A273" s="29"/>
      <c r="B273" s="28" t="s">
        <v>131</v>
      </c>
      <c r="C273" s="11"/>
      <c r="D273" s="12"/>
      <c r="E273" s="26"/>
      <c r="F273" s="27"/>
    </row>
    <row r="274" spans="1:6" ht="15" customHeight="1">
      <c r="A274" s="29"/>
      <c r="B274" s="28"/>
      <c r="C274" s="11"/>
      <c r="D274" s="12"/>
      <c r="E274" s="26"/>
      <c r="F274" s="27"/>
    </row>
    <row r="275" spans="1:6" ht="15" customHeight="1">
      <c r="A275" s="29" t="s">
        <v>31</v>
      </c>
      <c r="B275" s="25" t="s">
        <v>132</v>
      </c>
      <c r="C275" s="11"/>
      <c r="D275" s="12"/>
      <c r="E275" s="26"/>
      <c r="F275" s="27"/>
    </row>
    <row r="276" spans="1:6" ht="15" customHeight="1">
      <c r="A276" s="29"/>
      <c r="B276" s="25" t="s">
        <v>133</v>
      </c>
      <c r="C276" s="11"/>
      <c r="D276" s="12"/>
      <c r="E276" s="26"/>
      <c r="F276" s="27"/>
    </row>
    <row r="277" spans="1:6" ht="15" customHeight="1">
      <c r="A277" s="29"/>
      <c r="B277" s="25" t="s">
        <v>134</v>
      </c>
      <c r="C277" s="11">
        <v>33</v>
      </c>
      <c r="D277" s="12" t="s">
        <v>15</v>
      </c>
      <c r="E277" s="26"/>
      <c r="F277" s="27"/>
    </row>
    <row r="278" spans="1:6" ht="15" customHeight="1">
      <c r="A278" s="29"/>
      <c r="B278" s="25"/>
      <c r="C278" s="11"/>
      <c r="D278" s="12"/>
      <c r="E278" s="26"/>
      <c r="F278" s="27"/>
    </row>
    <row r="279" spans="1:6" ht="15" customHeight="1">
      <c r="A279" s="29"/>
      <c r="B279" s="28" t="s">
        <v>135</v>
      </c>
      <c r="C279" s="11"/>
      <c r="D279" s="12"/>
      <c r="E279" s="26"/>
      <c r="F279" s="27"/>
    </row>
    <row r="280" spans="1:6" ht="15" customHeight="1">
      <c r="A280" s="29"/>
      <c r="B280" s="25"/>
      <c r="C280" s="11"/>
      <c r="D280" s="12"/>
      <c r="E280" s="26"/>
      <c r="F280" s="27"/>
    </row>
    <row r="281" spans="1:6" ht="15" customHeight="1">
      <c r="A281" s="29" t="s">
        <v>34</v>
      </c>
      <c r="B281" s="25" t="s">
        <v>136</v>
      </c>
      <c r="C281" s="11"/>
      <c r="D281" s="12"/>
      <c r="E281" s="26"/>
      <c r="F281" s="27"/>
    </row>
    <row r="282" spans="1:6" ht="15" customHeight="1">
      <c r="A282" s="29"/>
      <c r="B282" s="25" t="s">
        <v>19</v>
      </c>
      <c r="C282" s="11">
        <v>33</v>
      </c>
      <c r="D282" s="12" t="s">
        <v>15</v>
      </c>
      <c r="E282" s="26"/>
      <c r="F282" s="27"/>
    </row>
    <row r="283" spans="1:6" ht="15" customHeight="1">
      <c r="A283" s="29"/>
      <c r="B283" s="25"/>
      <c r="C283" s="11"/>
      <c r="D283" s="12"/>
      <c r="E283" s="26"/>
      <c r="F283" s="27"/>
    </row>
    <row r="284" spans="1:6" ht="15" customHeight="1">
      <c r="A284" s="29"/>
      <c r="B284" s="28" t="s">
        <v>137</v>
      </c>
      <c r="C284" s="11" t="s">
        <v>1</v>
      </c>
      <c r="D284" s="12" t="s">
        <v>1</v>
      </c>
      <c r="E284" s="26"/>
      <c r="F284" s="27"/>
    </row>
    <row r="285" spans="1:6" ht="15" customHeight="1">
      <c r="A285" s="29"/>
      <c r="B285" s="25" t="s">
        <v>1</v>
      </c>
      <c r="C285" s="11" t="s">
        <v>1</v>
      </c>
      <c r="D285" s="12"/>
      <c r="E285" s="26"/>
      <c r="F285" s="27"/>
    </row>
    <row r="286" spans="1:6" ht="15" customHeight="1">
      <c r="A286" s="29" t="s">
        <v>35</v>
      </c>
      <c r="B286" s="25" t="s">
        <v>20</v>
      </c>
      <c r="C286" s="11" t="s">
        <v>21</v>
      </c>
      <c r="D286" s="12"/>
      <c r="E286" s="26"/>
      <c r="F286" s="27"/>
    </row>
    <row r="287" spans="1:6" ht="15" customHeight="1">
      <c r="A287" s="29"/>
      <c r="B287" s="25" t="s">
        <v>1</v>
      </c>
      <c r="C287" s="11"/>
      <c r="D287" s="12"/>
      <c r="E287" s="26"/>
      <c r="F287" s="27"/>
    </row>
    <row r="288" spans="1:6" ht="15" customHeight="1">
      <c r="A288" s="29" t="s">
        <v>37</v>
      </c>
      <c r="B288" s="25" t="s">
        <v>22</v>
      </c>
      <c r="C288" s="11" t="s">
        <v>21</v>
      </c>
      <c r="D288" s="12"/>
      <c r="E288" s="26"/>
      <c r="F288" s="27"/>
    </row>
    <row r="289" spans="1:6" ht="15" customHeight="1">
      <c r="A289" s="29"/>
      <c r="B289" s="25" t="s">
        <v>1</v>
      </c>
      <c r="C289" s="11" t="s">
        <v>1</v>
      </c>
      <c r="D289" s="12" t="s">
        <v>1</v>
      </c>
      <c r="E289" s="26"/>
      <c r="F289" s="27"/>
    </row>
    <row r="290" spans="1:6" ht="15" customHeight="1">
      <c r="A290" s="29"/>
      <c r="B290" s="28" t="s">
        <v>138</v>
      </c>
      <c r="E290" s="26"/>
      <c r="F290" s="27"/>
    </row>
    <row r="291" spans="1:6" ht="15" customHeight="1">
      <c r="A291" s="29"/>
      <c r="B291" s="28"/>
      <c r="E291" s="26"/>
      <c r="F291" s="27"/>
    </row>
    <row r="292" spans="1:6" ht="15" customHeight="1">
      <c r="A292" s="29"/>
      <c r="B292" s="28" t="s">
        <v>139</v>
      </c>
      <c r="C292" s="31" t="s">
        <v>1</v>
      </c>
      <c r="E292" s="26"/>
      <c r="F292" s="27"/>
    </row>
    <row r="293" spans="1:6" ht="15" customHeight="1">
      <c r="A293" s="29"/>
      <c r="B293" s="25" t="s">
        <v>1</v>
      </c>
      <c r="E293" s="26"/>
      <c r="F293" s="27"/>
    </row>
    <row r="294" spans="1:6" ht="15" customHeight="1">
      <c r="A294" s="29" t="s">
        <v>38</v>
      </c>
      <c r="B294" s="25" t="s">
        <v>140</v>
      </c>
      <c r="C294" s="11">
        <v>7</v>
      </c>
      <c r="D294" s="12" t="s">
        <v>15</v>
      </c>
      <c r="E294" s="26"/>
      <c r="F294" s="27"/>
    </row>
    <row r="295" spans="1:6" ht="15" customHeight="1">
      <c r="A295" s="29"/>
      <c r="B295" s="25"/>
      <c r="C295" s="11"/>
      <c r="D295" s="12"/>
      <c r="E295" s="26"/>
      <c r="F295" s="27"/>
    </row>
    <row r="296" spans="1:6" ht="15" customHeight="1">
      <c r="A296" s="29" t="s">
        <v>39</v>
      </c>
      <c r="B296" s="25" t="s">
        <v>23</v>
      </c>
      <c r="C296" s="11">
        <v>4</v>
      </c>
      <c r="D296" s="12" t="s">
        <v>5</v>
      </c>
      <c r="E296" s="26"/>
      <c r="F296" s="27"/>
    </row>
    <row r="297" spans="1:6" ht="15" customHeight="1">
      <c r="A297" s="29"/>
      <c r="B297" s="33"/>
      <c r="C297" s="34"/>
      <c r="D297" s="12"/>
      <c r="E297" s="13"/>
      <c r="F297" s="27"/>
    </row>
    <row r="298" spans="1:6" ht="15" customHeight="1">
      <c r="A298" s="29"/>
      <c r="B298" s="33"/>
      <c r="C298" s="34"/>
      <c r="D298" s="12"/>
      <c r="E298" s="13"/>
      <c r="F298" s="27"/>
    </row>
    <row r="299" spans="1:6" ht="15" customHeight="1">
      <c r="A299" s="29"/>
      <c r="B299" s="33"/>
      <c r="C299" s="34"/>
      <c r="D299" s="12"/>
      <c r="E299" s="13"/>
      <c r="F299" s="27"/>
    </row>
    <row r="300" spans="1:6" ht="15" customHeight="1">
      <c r="A300" s="29"/>
      <c r="B300" s="33"/>
      <c r="C300" s="34"/>
      <c r="D300" s="12"/>
      <c r="E300" s="13"/>
      <c r="F300" s="27"/>
    </row>
    <row r="301" spans="1:6" ht="15" customHeight="1">
      <c r="A301" s="29"/>
      <c r="B301" s="33"/>
      <c r="C301" s="34"/>
      <c r="D301" s="12"/>
      <c r="E301" s="13"/>
      <c r="F301" s="27"/>
    </row>
    <row r="302" spans="1:6" ht="15" customHeight="1">
      <c r="A302" s="35"/>
      <c r="B302" s="36"/>
      <c r="C302" s="37"/>
      <c r="D302" s="12"/>
      <c r="E302" s="19"/>
      <c r="F302" s="38"/>
    </row>
    <row r="303" spans="1:6" ht="15" customHeight="1">
      <c r="A303" s="21"/>
      <c r="B303" s="39"/>
      <c r="C303" s="40"/>
      <c r="D303" s="41"/>
      <c r="E303" s="42"/>
      <c r="F303" s="24"/>
    </row>
    <row r="304" spans="1:6" ht="15" customHeight="1">
      <c r="A304" s="15" t="s">
        <v>1</v>
      </c>
      <c r="B304" s="43" t="s">
        <v>17</v>
      </c>
      <c r="C304" s="17" t="s">
        <v>1</v>
      </c>
      <c r="D304" s="18"/>
      <c r="E304" s="44" t="s">
        <v>18</v>
      </c>
      <c r="F304" s="38"/>
    </row>
    <row r="305" spans="1:6" ht="15" customHeight="1">
      <c r="A305" s="9" t="s">
        <v>1</v>
      </c>
      <c r="B305" s="45" t="s">
        <v>1</v>
      </c>
      <c r="C305" s="11" t="s">
        <v>1</v>
      </c>
      <c r="D305" s="12"/>
      <c r="E305" s="8" t="s">
        <v>1</v>
      </c>
      <c r="F305" s="46"/>
    </row>
    <row r="306" spans="1:6" ht="15" customHeight="1" thickBot="1">
      <c r="A306" s="47"/>
      <c r="B306" s="48" t="s">
        <v>401</v>
      </c>
      <c r="C306" s="220">
        <f>C229+0.1</f>
        <v>3.4000000000000004</v>
      </c>
      <c r="D306" s="50"/>
      <c r="E306" s="51"/>
      <c r="F306" s="52"/>
    </row>
    <row r="307" spans="1:6" ht="15" customHeight="1">
      <c r="A307" s="2"/>
      <c r="B307" s="3"/>
      <c r="C307" s="4"/>
      <c r="D307" s="5"/>
      <c r="E307" s="6"/>
      <c r="F307" s="7"/>
    </row>
    <row r="308" spans="1:6" ht="15" customHeight="1">
      <c r="A308" s="9"/>
      <c r="B308" s="45" t="s">
        <v>1</v>
      </c>
      <c r="C308" s="11"/>
      <c r="D308" s="12" t="s">
        <v>1</v>
      </c>
      <c r="E308" s="997" t="s">
        <v>0</v>
      </c>
      <c r="F308" s="997"/>
    </row>
    <row r="309" spans="1:6" ht="15" customHeight="1">
      <c r="A309" s="15"/>
      <c r="B309" s="16"/>
      <c r="C309" s="17"/>
      <c r="D309" s="18"/>
      <c r="E309" s="19"/>
      <c r="F309" s="20"/>
    </row>
    <row r="310" spans="1:6" ht="15" customHeight="1">
      <c r="A310" s="53"/>
      <c r="B310" s="22"/>
      <c r="E310" s="23"/>
      <c r="F310" s="24"/>
    </row>
    <row r="311" spans="1:6" ht="15" customHeight="1">
      <c r="A311" s="29"/>
      <c r="B311" s="28" t="s">
        <v>138</v>
      </c>
      <c r="E311" s="26"/>
      <c r="F311" s="27"/>
    </row>
    <row r="312" spans="1:6" ht="15" customHeight="1">
      <c r="A312" s="29"/>
      <c r="B312" s="25"/>
      <c r="E312" s="26"/>
      <c r="F312" s="27"/>
    </row>
    <row r="313" spans="1:6" ht="15" customHeight="1">
      <c r="A313" s="29"/>
      <c r="B313" s="25" t="s">
        <v>141</v>
      </c>
      <c r="C313" s="11"/>
      <c r="D313" s="12"/>
      <c r="E313" s="26"/>
      <c r="F313" s="27"/>
    </row>
    <row r="314" spans="1:6" ht="15" customHeight="1">
      <c r="A314" s="29"/>
      <c r="B314" s="25" t="s">
        <v>142</v>
      </c>
      <c r="C314" s="11"/>
      <c r="D314" s="12"/>
      <c r="E314" s="26"/>
      <c r="F314" s="27"/>
    </row>
    <row r="315" spans="1:6" ht="15" customHeight="1">
      <c r="A315" s="29"/>
      <c r="B315" s="25"/>
      <c r="C315" s="11"/>
      <c r="D315" s="12"/>
      <c r="E315" s="26"/>
      <c r="F315" s="27"/>
    </row>
    <row r="316" spans="1:6" ht="15" customHeight="1">
      <c r="A316" s="29" t="s">
        <v>2</v>
      </c>
      <c r="B316" s="25" t="s">
        <v>143</v>
      </c>
      <c r="C316" s="11">
        <v>2</v>
      </c>
      <c r="D316" s="12" t="s">
        <v>5</v>
      </c>
      <c r="E316" s="26"/>
      <c r="F316" s="27"/>
    </row>
    <row r="317" spans="1:6" ht="15" customHeight="1">
      <c r="A317" s="29"/>
      <c r="B317" s="25"/>
      <c r="C317" s="11"/>
      <c r="D317" s="12"/>
      <c r="E317" s="26"/>
      <c r="F317" s="27"/>
    </row>
    <row r="318" spans="1:6" ht="15" customHeight="1">
      <c r="A318" s="29" t="s">
        <v>6</v>
      </c>
      <c r="B318" s="25" t="s">
        <v>144</v>
      </c>
      <c r="C318" s="11">
        <v>2</v>
      </c>
      <c r="D318" s="12" t="s">
        <v>5</v>
      </c>
      <c r="E318" s="26"/>
      <c r="F318" s="27"/>
    </row>
    <row r="319" spans="1:6" ht="15" customHeight="1">
      <c r="A319" s="29"/>
      <c r="B319" s="25"/>
      <c r="C319" s="11"/>
      <c r="D319" s="12"/>
      <c r="E319" s="26"/>
      <c r="F319" s="27"/>
    </row>
    <row r="320" spans="1:6" ht="15" customHeight="1">
      <c r="A320" s="29" t="s">
        <v>7</v>
      </c>
      <c r="B320" s="25" t="s">
        <v>403</v>
      </c>
      <c r="C320" s="11"/>
      <c r="D320" s="12"/>
      <c r="E320" s="26"/>
      <c r="F320" s="27"/>
    </row>
    <row r="321" spans="1:6" ht="15" customHeight="1">
      <c r="A321" s="29"/>
      <c r="B321" s="25" t="s">
        <v>145</v>
      </c>
      <c r="C321" s="11">
        <v>59</v>
      </c>
      <c r="D321" s="12" t="s">
        <v>15</v>
      </c>
      <c r="E321" s="26"/>
      <c r="F321" s="27"/>
    </row>
    <row r="322" spans="1:6" ht="15" customHeight="1">
      <c r="A322" s="29"/>
      <c r="B322" s="25"/>
      <c r="C322" s="11"/>
      <c r="D322" s="12"/>
      <c r="E322" s="26"/>
      <c r="F322" s="27"/>
    </row>
    <row r="323" spans="1:6" ht="15" customHeight="1">
      <c r="A323" s="29" t="s">
        <v>8</v>
      </c>
      <c r="B323" s="25" t="s">
        <v>567</v>
      </c>
      <c r="C323" s="11">
        <v>10</v>
      </c>
      <c r="D323" s="12" t="s">
        <v>15</v>
      </c>
      <c r="E323" s="26"/>
      <c r="F323" s="27"/>
    </row>
    <row r="324" spans="1:6" ht="15" customHeight="1">
      <c r="A324" s="29"/>
      <c r="B324" s="25"/>
      <c r="C324" s="11"/>
      <c r="D324" s="12"/>
      <c r="E324" s="26"/>
      <c r="F324" s="27"/>
    </row>
    <row r="325" spans="1:6" ht="15" customHeight="1">
      <c r="A325" s="29"/>
      <c r="B325" s="28" t="s">
        <v>146</v>
      </c>
      <c r="C325" s="11"/>
      <c r="D325" s="12"/>
      <c r="E325" s="26"/>
      <c r="F325" s="27"/>
    </row>
    <row r="326" spans="1:6" ht="15" customHeight="1">
      <c r="A326" s="29"/>
      <c r="B326" s="28"/>
      <c r="C326" s="11"/>
      <c r="D326" s="12"/>
      <c r="E326" s="26"/>
      <c r="F326" s="27"/>
    </row>
    <row r="327" spans="1:6" ht="15" customHeight="1">
      <c r="A327" s="29" t="s">
        <v>10</v>
      </c>
      <c r="B327" s="25" t="s">
        <v>147</v>
      </c>
      <c r="C327" s="11">
        <v>19</v>
      </c>
      <c r="D327" s="12" t="s">
        <v>15</v>
      </c>
      <c r="E327" s="26"/>
      <c r="F327" s="27"/>
    </row>
    <row r="328" spans="1:6" ht="15" customHeight="1">
      <c r="A328" s="29"/>
      <c r="B328" s="25"/>
      <c r="C328" s="11"/>
      <c r="D328" s="12"/>
      <c r="E328" s="26"/>
      <c r="F328" s="27"/>
    </row>
    <row r="329" spans="1:6" ht="15" customHeight="1">
      <c r="A329" s="29" t="s">
        <v>14</v>
      </c>
      <c r="B329" s="25" t="s">
        <v>148</v>
      </c>
      <c r="C329" s="11">
        <v>26</v>
      </c>
      <c r="D329" s="12" t="s">
        <v>25</v>
      </c>
      <c r="E329" s="26"/>
      <c r="F329" s="27"/>
    </row>
    <row r="330" spans="1:6" ht="15" customHeight="1">
      <c r="A330" s="29"/>
      <c r="B330" s="25"/>
      <c r="C330" s="11"/>
      <c r="D330" s="12"/>
      <c r="E330" s="26"/>
      <c r="F330" s="27"/>
    </row>
    <row r="331" spans="1:6" ht="15" customHeight="1">
      <c r="A331" s="29"/>
      <c r="B331" s="28" t="s">
        <v>149</v>
      </c>
      <c r="C331" s="11"/>
      <c r="D331" s="12"/>
      <c r="E331" s="26"/>
      <c r="F331" s="27"/>
    </row>
    <row r="332" spans="1:6" ht="15" customHeight="1">
      <c r="A332" s="29"/>
      <c r="B332" s="25"/>
      <c r="C332" s="11"/>
      <c r="D332" s="12"/>
      <c r="E332" s="26"/>
      <c r="F332" s="27"/>
    </row>
    <row r="333" spans="1:6" ht="15" customHeight="1">
      <c r="A333" s="29" t="s">
        <v>16</v>
      </c>
      <c r="B333" s="25" t="s">
        <v>26</v>
      </c>
      <c r="C333" s="11"/>
      <c r="D333" s="12"/>
      <c r="E333" s="26"/>
      <c r="F333" s="27"/>
    </row>
    <row r="334" spans="1:6" ht="15" customHeight="1">
      <c r="A334" s="29"/>
      <c r="B334" s="25" t="s">
        <v>564</v>
      </c>
      <c r="C334" s="11">
        <f>C321+C323</f>
        <v>69</v>
      </c>
      <c r="D334" s="12" t="s">
        <v>15</v>
      </c>
      <c r="E334" s="26"/>
      <c r="F334" s="27"/>
    </row>
    <row r="335" spans="1:6" ht="15" customHeight="1">
      <c r="A335" s="29"/>
      <c r="B335" s="25"/>
      <c r="C335" s="11"/>
      <c r="D335" s="12"/>
      <c r="E335" s="26"/>
      <c r="F335" s="27"/>
    </row>
    <row r="336" spans="1:6" ht="15" customHeight="1">
      <c r="A336" s="29" t="s">
        <v>24</v>
      </c>
      <c r="B336" s="25" t="s">
        <v>151</v>
      </c>
      <c r="C336" s="11">
        <v>50</v>
      </c>
      <c r="D336" s="12" t="s">
        <v>97</v>
      </c>
      <c r="E336" s="26"/>
      <c r="F336" s="27"/>
    </row>
    <row r="337" spans="1:6" ht="15" customHeight="1">
      <c r="A337" s="29"/>
      <c r="B337" s="25"/>
      <c r="C337" s="11"/>
      <c r="D337" s="12"/>
      <c r="E337" s="26"/>
      <c r="F337" s="27"/>
    </row>
    <row r="338" spans="1:6" ht="15" customHeight="1">
      <c r="A338" s="29" t="s">
        <v>31</v>
      </c>
      <c r="B338" s="25" t="s">
        <v>152</v>
      </c>
      <c r="C338" s="11"/>
      <c r="D338" s="12"/>
      <c r="E338" s="26"/>
      <c r="F338" s="27"/>
    </row>
    <row r="339" spans="1:6" ht="15" customHeight="1">
      <c r="A339" s="29"/>
      <c r="B339" s="25" t="s">
        <v>153</v>
      </c>
      <c r="C339" s="11">
        <v>250</v>
      </c>
      <c r="D339" s="12" t="s">
        <v>97</v>
      </c>
      <c r="E339" s="26"/>
      <c r="F339" s="27"/>
    </row>
    <row r="340" spans="1:6" ht="15" customHeight="1">
      <c r="A340" s="29"/>
      <c r="B340" s="25"/>
      <c r="C340" s="11"/>
      <c r="D340" s="12"/>
      <c r="E340" s="26"/>
      <c r="F340" s="27"/>
    </row>
    <row r="341" spans="1:6" ht="15" customHeight="1">
      <c r="A341" s="214" t="s">
        <v>34</v>
      </c>
      <c r="B341" s="77" t="s">
        <v>1019</v>
      </c>
      <c r="C341" s="209"/>
      <c r="D341" s="210"/>
      <c r="E341" s="26"/>
      <c r="F341" s="27"/>
    </row>
    <row r="342" spans="1:6" ht="15" customHeight="1">
      <c r="A342" s="214"/>
      <c r="B342" s="77" t="s">
        <v>1020</v>
      </c>
      <c r="C342" s="209"/>
      <c r="D342" s="210"/>
      <c r="E342" s="26"/>
      <c r="F342" s="27"/>
    </row>
    <row r="343" spans="1:6" ht="15" customHeight="1">
      <c r="A343" s="29"/>
      <c r="B343" s="25"/>
      <c r="C343" s="11"/>
      <c r="D343" s="12"/>
      <c r="E343" s="26"/>
      <c r="F343" s="27"/>
    </row>
    <row r="344" spans="1:6" ht="15" customHeight="1">
      <c r="A344" s="29" t="s">
        <v>34</v>
      </c>
      <c r="B344" s="54" t="s">
        <v>154</v>
      </c>
      <c r="C344" s="11">
        <v>300</v>
      </c>
      <c r="D344" s="12" t="s">
        <v>97</v>
      </c>
      <c r="E344" s="26"/>
      <c r="F344" s="27"/>
    </row>
    <row r="345" spans="1:6" ht="15" customHeight="1">
      <c r="A345" s="29"/>
      <c r="B345" s="54"/>
      <c r="C345" s="11"/>
      <c r="D345" s="12"/>
      <c r="E345" s="26"/>
      <c r="F345" s="27"/>
    </row>
    <row r="346" spans="1:6" ht="15" customHeight="1">
      <c r="A346" s="214"/>
      <c r="B346" s="171" t="s">
        <v>396</v>
      </c>
      <c r="C346" s="209"/>
      <c r="D346" s="210"/>
      <c r="E346" s="26"/>
      <c r="F346" s="27"/>
    </row>
    <row r="347" spans="1:6" ht="15" customHeight="1">
      <c r="A347" s="214"/>
      <c r="B347" s="77"/>
      <c r="C347" s="209"/>
      <c r="D347" s="210"/>
      <c r="E347" s="26"/>
      <c r="F347" s="27"/>
    </row>
    <row r="348" spans="1:6" ht="15" customHeight="1">
      <c r="A348" s="214" t="s">
        <v>35</v>
      </c>
      <c r="B348" s="77" t="s">
        <v>1019</v>
      </c>
      <c r="C348" s="209"/>
      <c r="D348" s="210"/>
      <c r="E348" s="26"/>
      <c r="F348" s="27"/>
    </row>
    <row r="349" spans="1:6" ht="15" customHeight="1">
      <c r="A349" s="214"/>
      <c r="B349" s="77" t="s">
        <v>1020</v>
      </c>
      <c r="C349" s="209"/>
      <c r="D349" s="210" t="s">
        <v>374</v>
      </c>
      <c r="E349" s="26"/>
      <c r="F349" s="27"/>
    </row>
    <row r="350" spans="1:6" ht="15" customHeight="1">
      <c r="A350" s="29"/>
      <c r="B350" s="54"/>
      <c r="C350" s="11"/>
      <c r="D350" s="12"/>
      <c r="E350" s="26"/>
      <c r="F350" s="27"/>
    </row>
    <row r="351" spans="1:6" ht="15" customHeight="1">
      <c r="A351" s="69"/>
      <c r="B351" s="140" t="s">
        <v>404</v>
      </c>
      <c r="C351" s="70"/>
      <c r="D351" s="209"/>
      <c r="E351" s="26"/>
      <c r="F351" s="27"/>
    </row>
    <row r="352" spans="1:6" ht="15" customHeight="1">
      <c r="A352" s="69"/>
      <c r="B352" s="77"/>
      <c r="C352" s="70"/>
      <c r="D352" s="209"/>
      <c r="E352" s="26"/>
      <c r="F352" s="27"/>
    </row>
    <row r="353" spans="1:6" ht="15" customHeight="1">
      <c r="A353" s="69"/>
      <c r="B353" s="238" t="s">
        <v>405</v>
      </c>
      <c r="C353" s="239"/>
      <c r="D353" s="240"/>
      <c r="E353" s="26"/>
      <c r="F353" s="27"/>
    </row>
    <row r="354" spans="1:6" ht="15" customHeight="1">
      <c r="A354" s="69"/>
      <c r="B354" s="238" t="s">
        <v>406</v>
      </c>
      <c r="C354" s="239"/>
      <c r="D354" s="240"/>
      <c r="E354" s="26"/>
      <c r="F354" s="27"/>
    </row>
    <row r="355" spans="1:6" ht="15" customHeight="1">
      <c r="A355" s="69"/>
      <c r="B355" s="241"/>
      <c r="C355" s="239"/>
      <c r="D355" s="240"/>
      <c r="E355" s="26"/>
      <c r="F355" s="27"/>
    </row>
    <row r="356" spans="1:6" ht="15" customHeight="1">
      <c r="A356" s="69" t="s">
        <v>37</v>
      </c>
      <c r="B356" s="241" t="s">
        <v>407</v>
      </c>
      <c r="C356" s="239"/>
      <c r="D356" s="240"/>
      <c r="E356" s="26"/>
      <c r="F356" s="27"/>
    </row>
    <row r="357" spans="1:6" ht="15" customHeight="1">
      <c r="A357" s="69"/>
      <c r="B357" s="241" t="s">
        <v>98</v>
      </c>
      <c r="C357" s="70">
        <f>30*1.5</f>
        <v>45</v>
      </c>
      <c r="D357" s="240" t="s">
        <v>15</v>
      </c>
      <c r="E357" s="26"/>
      <c r="F357" s="27"/>
    </row>
    <row r="358" spans="1:6" ht="15" customHeight="1">
      <c r="A358" s="29"/>
      <c r="B358" s="25"/>
      <c r="C358" s="11"/>
      <c r="D358" s="12"/>
      <c r="E358" s="26"/>
      <c r="F358" s="27"/>
    </row>
    <row r="359" spans="1:6" ht="15" customHeight="1">
      <c r="A359" s="29"/>
      <c r="B359" s="55"/>
      <c r="C359" s="11"/>
      <c r="D359" s="12"/>
      <c r="E359" s="26"/>
      <c r="F359" s="27"/>
    </row>
    <row r="360" spans="1:6" ht="15" customHeight="1">
      <c r="A360" s="29"/>
      <c r="B360" s="25"/>
      <c r="C360" s="11"/>
      <c r="D360" s="12"/>
      <c r="E360" s="26"/>
      <c r="F360" s="27"/>
    </row>
    <row r="361" spans="1:6" ht="15" customHeight="1">
      <c r="A361" s="29"/>
      <c r="B361" s="25"/>
      <c r="C361" s="11"/>
      <c r="D361" s="12"/>
      <c r="E361" s="26"/>
      <c r="F361" s="27"/>
    </row>
    <row r="362" spans="1:6" ht="15" customHeight="1">
      <c r="A362" s="29"/>
      <c r="B362" s="25"/>
      <c r="C362" s="11"/>
      <c r="D362" s="12"/>
      <c r="E362" s="26"/>
      <c r="F362" s="27"/>
    </row>
    <row r="363" spans="1:6" ht="15" customHeight="1">
      <c r="A363" s="29"/>
      <c r="B363" s="25"/>
      <c r="C363" s="11"/>
      <c r="D363" s="12"/>
      <c r="E363" s="26"/>
      <c r="F363" s="27"/>
    </row>
    <row r="364" spans="1:6" ht="15" customHeight="1">
      <c r="A364" s="29"/>
      <c r="B364" s="25"/>
      <c r="C364" s="11"/>
      <c r="D364" s="12"/>
      <c r="E364" s="26"/>
      <c r="F364" s="27"/>
    </row>
    <row r="365" spans="1:6" ht="15" customHeight="1">
      <c r="A365" s="29"/>
      <c r="B365" s="25"/>
      <c r="C365" s="11"/>
      <c r="D365" s="12"/>
      <c r="E365" s="26"/>
      <c r="F365" s="27"/>
    </row>
    <row r="366" spans="1:6" ht="15" customHeight="1">
      <c r="A366" s="29"/>
      <c r="B366" s="25"/>
      <c r="C366" s="11"/>
      <c r="D366" s="12"/>
      <c r="E366" s="26"/>
      <c r="F366" s="27"/>
    </row>
    <row r="367" spans="1:6" ht="15" customHeight="1">
      <c r="A367" s="29"/>
      <c r="B367" s="25"/>
      <c r="C367" s="11"/>
      <c r="D367" s="12"/>
      <c r="E367" s="26"/>
      <c r="F367" s="27"/>
    </row>
    <row r="368" spans="1:6" ht="15" customHeight="1">
      <c r="A368" s="29"/>
      <c r="B368" s="25"/>
      <c r="C368" s="11"/>
      <c r="D368" s="12"/>
      <c r="E368" s="26"/>
      <c r="F368" s="27"/>
    </row>
    <row r="369" spans="1:6" ht="15" customHeight="1">
      <c r="A369" s="29"/>
      <c r="B369" s="25"/>
      <c r="C369" s="11"/>
      <c r="D369" s="12"/>
      <c r="E369" s="26"/>
      <c r="F369" s="27"/>
    </row>
    <row r="370" spans="1:6" ht="15" customHeight="1">
      <c r="A370" s="29"/>
      <c r="B370" s="25"/>
      <c r="C370" s="11"/>
      <c r="D370" s="12"/>
      <c r="E370" s="26"/>
      <c r="F370" s="27"/>
    </row>
    <row r="371" spans="1:6" ht="15" customHeight="1">
      <c r="A371" s="29"/>
      <c r="B371" s="25"/>
      <c r="C371" s="11"/>
      <c r="D371" s="12"/>
      <c r="E371" s="26"/>
      <c r="F371" s="27"/>
    </row>
    <row r="372" spans="1:6" ht="15" customHeight="1">
      <c r="A372" s="29"/>
      <c r="B372" s="25"/>
      <c r="C372" s="11"/>
      <c r="D372" s="12"/>
      <c r="E372" s="26"/>
      <c r="F372" s="27"/>
    </row>
    <row r="373" spans="1:6" ht="15" customHeight="1">
      <c r="A373" s="29"/>
      <c r="B373" s="25"/>
      <c r="C373" s="11"/>
      <c r="D373" s="12"/>
      <c r="E373" s="26"/>
      <c r="F373" s="27"/>
    </row>
    <row r="374" spans="1:6" ht="15" customHeight="1">
      <c r="A374" s="29"/>
      <c r="B374" s="25"/>
      <c r="C374" s="11"/>
      <c r="D374" s="12"/>
      <c r="E374" s="26"/>
      <c r="F374" s="27"/>
    </row>
    <row r="375" spans="1:6" ht="15" customHeight="1">
      <c r="A375" s="29"/>
      <c r="B375" s="25"/>
      <c r="C375" s="11"/>
      <c r="D375" s="12"/>
      <c r="E375" s="26"/>
      <c r="F375" s="27"/>
    </row>
    <row r="376" spans="1:6" ht="15" customHeight="1">
      <c r="A376" s="29"/>
      <c r="B376" s="25"/>
      <c r="C376" s="11"/>
      <c r="D376" s="12"/>
      <c r="E376" s="26"/>
      <c r="F376" s="27"/>
    </row>
    <row r="377" spans="1:6" ht="15" customHeight="1">
      <c r="A377" s="29"/>
      <c r="B377" s="25"/>
      <c r="C377" s="11"/>
      <c r="D377" s="12"/>
      <c r="E377" s="26"/>
      <c r="F377" s="27"/>
    </row>
    <row r="378" spans="1:6" ht="15" customHeight="1">
      <c r="A378" s="29"/>
      <c r="B378" s="25"/>
      <c r="C378" s="11"/>
      <c r="D378" s="12"/>
      <c r="E378" s="26"/>
      <c r="F378" s="27"/>
    </row>
    <row r="379" spans="1:6" ht="15" customHeight="1">
      <c r="A379" s="29"/>
      <c r="B379" s="25"/>
      <c r="C379" s="11"/>
      <c r="D379" s="12"/>
      <c r="E379" s="26"/>
      <c r="F379" s="27"/>
    </row>
    <row r="380" spans="1:6" ht="15" customHeight="1">
      <c r="A380" s="21"/>
      <c r="B380" s="39"/>
      <c r="C380" s="40"/>
      <c r="D380" s="41"/>
      <c r="E380" s="42"/>
      <c r="F380" s="24"/>
    </row>
    <row r="381" spans="1:6" ht="15" customHeight="1">
      <c r="A381" s="15" t="s">
        <v>1</v>
      </c>
      <c r="B381" s="43" t="s">
        <v>17</v>
      </c>
      <c r="C381" s="17" t="s">
        <v>1</v>
      </c>
      <c r="D381" s="18"/>
      <c r="E381" s="44" t="s">
        <v>18</v>
      </c>
      <c r="F381" s="38"/>
    </row>
    <row r="382" spans="1:6" ht="15" customHeight="1">
      <c r="A382" s="9" t="s">
        <v>1</v>
      </c>
      <c r="B382" s="45" t="s">
        <v>1</v>
      </c>
      <c r="C382" s="31" t="s">
        <v>1</v>
      </c>
      <c r="E382" s="8" t="s">
        <v>1</v>
      </c>
      <c r="F382" s="46"/>
    </row>
    <row r="383" spans="1:6" ht="15" customHeight="1" thickBot="1">
      <c r="A383" s="47"/>
      <c r="B383" s="48" t="s">
        <v>401</v>
      </c>
      <c r="C383" s="220">
        <f>C306+0.1</f>
        <v>3.5000000000000004</v>
      </c>
      <c r="D383" s="50"/>
      <c r="E383" s="51"/>
      <c r="F383" s="52"/>
    </row>
    <row r="384" spans="1:6" ht="15" customHeight="1">
      <c r="A384" s="2"/>
      <c r="B384" s="3"/>
      <c r="C384" s="4"/>
      <c r="D384" s="5"/>
      <c r="E384" s="6"/>
      <c r="F384" s="7"/>
    </row>
    <row r="385" spans="1:6" ht="15" customHeight="1">
      <c r="A385" s="9"/>
      <c r="B385" s="45" t="s">
        <v>1</v>
      </c>
      <c r="C385" s="11"/>
      <c r="D385" s="12" t="s">
        <v>1</v>
      </c>
      <c r="E385" s="997" t="s">
        <v>0</v>
      </c>
      <c r="F385" s="997"/>
    </row>
    <row r="386" spans="1:6" ht="15" customHeight="1">
      <c r="A386" s="15"/>
      <c r="B386" s="16"/>
      <c r="C386" s="17"/>
      <c r="D386" s="18"/>
      <c r="E386" s="19"/>
      <c r="F386" s="20"/>
    </row>
    <row r="387" spans="1:6" ht="15" customHeight="1">
      <c r="A387" s="21"/>
      <c r="B387" s="22"/>
      <c r="E387" s="23"/>
      <c r="F387" s="24"/>
    </row>
    <row r="388" spans="1:6" ht="15" customHeight="1">
      <c r="A388" s="9"/>
      <c r="B388" s="25" t="s">
        <v>1</v>
      </c>
      <c r="E388" s="26"/>
      <c r="F388" s="27"/>
    </row>
    <row r="389" spans="1:6" ht="15" customHeight="1">
      <c r="A389" s="9"/>
      <c r="B389" s="25" t="s">
        <v>1</v>
      </c>
      <c r="E389" s="26"/>
      <c r="F389" s="27"/>
    </row>
    <row r="390" spans="1:6" ht="15" customHeight="1">
      <c r="A390" s="9" t="s">
        <v>1</v>
      </c>
      <c r="B390" s="25" t="s">
        <v>1</v>
      </c>
      <c r="C390" s="31" t="s">
        <v>1</v>
      </c>
      <c r="E390" s="26"/>
      <c r="F390" s="27"/>
    </row>
    <row r="391" spans="1:6" ht="15" customHeight="1">
      <c r="A391" s="9" t="s">
        <v>1</v>
      </c>
      <c r="B391" s="25" t="s">
        <v>1</v>
      </c>
      <c r="E391" s="26"/>
      <c r="F391" s="27"/>
    </row>
    <row r="392" spans="1:6" ht="15" customHeight="1">
      <c r="A392" s="9" t="s">
        <v>1</v>
      </c>
      <c r="B392" s="25" t="s">
        <v>1</v>
      </c>
      <c r="C392" s="31" t="s">
        <v>1</v>
      </c>
      <c r="E392" s="26"/>
      <c r="F392" s="27"/>
    </row>
    <row r="393" spans="1:6" ht="15" customHeight="1">
      <c r="A393" s="9"/>
      <c r="B393" s="25" t="s">
        <v>1</v>
      </c>
      <c r="E393" s="26"/>
      <c r="F393" s="27"/>
    </row>
    <row r="394" spans="1:6" ht="15" customHeight="1">
      <c r="A394" s="9"/>
      <c r="B394" s="25" t="s">
        <v>1</v>
      </c>
      <c r="E394" s="26"/>
      <c r="F394" s="27"/>
    </row>
    <row r="395" spans="1:6" ht="15" customHeight="1">
      <c r="A395" s="9"/>
      <c r="B395" s="25" t="s">
        <v>1</v>
      </c>
      <c r="C395" s="31" t="s">
        <v>1</v>
      </c>
      <c r="E395" s="26"/>
      <c r="F395" s="27"/>
    </row>
    <row r="396" spans="1:6" ht="15" customHeight="1">
      <c r="A396" s="9" t="s">
        <v>1</v>
      </c>
      <c r="B396" s="25" t="s">
        <v>1</v>
      </c>
      <c r="C396" s="31" t="s">
        <v>1</v>
      </c>
      <c r="E396" s="26"/>
      <c r="F396" s="27"/>
    </row>
    <row r="397" spans="1:6" ht="15" customHeight="1">
      <c r="A397" s="9"/>
      <c r="B397" s="25" t="s">
        <v>1</v>
      </c>
      <c r="E397" s="26"/>
      <c r="F397" s="27"/>
    </row>
    <row r="398" spans="1:6" ht="15" customHeight="1">
      <c r="A398" s="9" t="s">
        <v>1</v>
      </c>
      <c r="B398" s="25" t="s">
        <v>1</v>
      </c>
      <c r="C398" s="31" t="s">
        <v>1</v>
      </c>
      <c r="E398" s="26"/>
      <c r="F398" s="27"/>
    </row>
    <row r="399" spans="1:6" ht="15" customHeight="1">
      <c r="A399" s="9"/>
      <c r="B399" s="25" t="s">
        <v>1</v>
      </c>
      <c r="E399" s="26"/>
      <c r="F399" s="27"/>
    </row>
    <row r="400" spans="1:6" ht="15" customHeight="1">
      <c r="A400" s="9" t="s">
        <v>1</v>
      </c>
      <c r="B400" s="25" t="s">
        <v>1</v>
      </c>
      <c r="E400" s="26"/>
      <c r="F400" s="27"/>
    </row>
    <row r="401" spans="1:6" ht="15" customHeight="1">
      <c r="A401" s="9"/>
      <c r="B401" s="25" t="s">
        <v>1</v>
      </c>
      <c r="E401" s="26"/>
      <c r="F401" s="27"/>
    </row>
    <row r="402" spans="1:6" ht="15" customHeight="1">
      <c r="A402" s="9"/>
      <c r="B402" s="56" t="s">
        <v>27</v>
      </c>
      <c r="E402" s="26"/>
      <c r="F402" s="27"/>
    </row>
    <row r="403" spans="1:6" ht="15" customHeight="1">
      <c r="A403" s="9"/>
      <c r="B403" s="56" t="s">
        <v>1</v>
      </c>
      <c r="C403" s="31" t="s">
        <v>1</v>
      </c>
      <c r="E403" s="26"/>
      <c r="F403" s="27"/>
    </row>
    <row r="404" spans="1:6" ht="15" customHeight="1">
      <c r="A404" s="9"/>
      <c r="B404" s="56" t="s">
        <v>70</v>
      </c>
      <c r="C404" s="31" t="s">
        <v>1</v>
      </c>
      <c r="E404" s="26"/>
      <c r="F404" s="27"/>
    </row>
    <row r="405" spans="1:6" ht="15" customHeight="1">
      <c r="A405" s="9" t="s">
        <v>1</v>
      </c>
      <c r="B405" s="25" t="s">
        <v>1</v>
      </c>
      <c r="E405" s="26"/>
      <c r="F405" s="27"/>
    </row>
    <row r="406" spans="1:6" ht="15" customHeight="1">
      <c r="A406" s="9"/>
      <c r="B406" s="57">
        <f>C306</f>
        <v>3.4000000000000004</v>
      </c>
      <c r="C406" s="31" t="s">
        <v>1</v>
      </c>
      <c r="E406" s="26"/>
      <c r="F406" s="27"/>
    </row>
    <row r="407" spans="1:6" ht="15" customHeight="1">
      <c r="A407" s="9" t="s">
        <v>1</v>
      </c>
      <c r="B407" s="57" t="s">
        <v>1</v>
      </c>
      <c r="E407" s="26"/>
      <c r="F407" s="27"/>
    </row>
    <row r="408" spans="1:6" ht="15" customHeight="1">
      <c r="A408" s="9" t="s">
        <v>1</v>
      </c>
      <c r="B408" s="57">
        <f>C383</f>
        <v>3.5000000000000004</v>
      </c>
      <c r="C408" s="31" t="s">
        <v>1</v>
      </c>
      <c r="E408" s="26"/>
      <c r="F408" s="27"/>
    </row>
    <row r="409" spans="1:6" ht="15" customHeight="1">
      <c r="A409" s="9"/>
      <c r="B409" s="25" t="s">
        <v>1</v>
      </c>
      <c r="E409" s="26"/>
      <c r="F409" s="27"/>
    </row>
    <row r="410" spans="1:6" ht="15" customHeight="1">
      <c r="A410" s="9"/>
      <c r="B410" s="57"/>
      <c r="E410" s="26"/>
      <c r="F410" s="27"/>
    </row>
    <row r="411" spans="1:6" ht="15" customHeight="1">
      <c r="A411" s="9"/>
      <c r="B411" s="25" t="s">
        <v>1</v>
      </c>
      <c r="E411" s="26"/>
      <c r="F411" s="27"/>
    </row>
    <row r="412" spans="1:6" ht="15" customHeight="1">
      <c r="A412" s="9"/>
      <c r="B412" s="25" t="s">
        <v>1</v>
      </c>
      <c r="E412" s="26"/>
      <c r="F412" s="27"/>
    </row>
    <row r="413" spans="1:6" ht="15" customHeight="1">
      <c r="A413" s="9" t="s">
        <v>1</v>
      </c>
      <c r="B413" s="25" t="s">
        <v>1</v>
      </c>
      <c r="E413" s="26"/>
      <c r="F413" s="27"/>
    </row>
    <row r="414" spans="1:6" ht="15" customHeight="1">
      <c r="A414" s="9"/>
      <c r="B414" s="25" t="s">
        <v>1</v>
      </c>
      <c r="C414" s="31" t="s">
        <v>1</v>
      </c>
      <c r="E414" s="26"/>
      <c r="F414" s="27"/>
    </row>
    <row r="415" spans="1:6" ht="15" customHeight="1">
      <c r="A415" s="9"/>
      <c r="B415" s="25" t="s">
        <v>1</v>
      </c>
      <c r="E415" s="26"/>
      <c r="F415" s="27"/>
    </row>
    <row r="416" spans="1:6" ht="15" customHeight="1">
      <c r="A416" s="9"/>
      <c r="B416" s="25" t="s">
        <v>1</v>
      </c>
      <c r="E416" s="26"/>
      <c r="F416" s="27"/>
    </row>
    <row r="417" spans="1:6" ht="15" customHeight="1">
      <c r="A417" s="9"/>
      <c r="B417" s="25" t="s">
        <v>1</v>
      </c>
      <c r="E417" s="26"/>
      <c r="F417" s="27"/>
    </row>
    <row r="418" spans="1:6" ht="15" customHeight="1">
      <c r="A418" s="9" t="s">
        <v>1</v>
      </c>
      <c r="B418" s="25" t="s">
        <v>1</v>
      </c>
      <c r="C418" s="31" t="s">
        <v>1</v>
      </c>
      <c r="E418" s="26"/>
      <c r="F418" s="27"/>
    </row>
    <row r="419" spans="1:6" ht="15" customHeight="1">
      <c r="A419" s="9" t="s">
        <v>1</v>
      </c>
      <c r="B419" s="25" t="s">
        <v>1</v>
      </c>
      <c r="C419" s="31" t="s">
        <v>1</v>
      </c>
      <c r="E419" s="26"/>
      <c r="F419" s="27"/>
    </row>
    <row r="420" spans="1:6" ht="15" customHeight="1">
      <c r="A420" s="9" t="s">
        <v>1</v>
      </c>
      <c r="B420" s="25" t="s">
        <v>1</v>
      </c>
      <c r="C420" s="31" t="s">
        <v>1</v>
      </c>
      <c r="E420" s="26"/>
      <c r="F420" s="27"/>
    </row>
    <row r="421" spans="1:6" ht="15" customHeight="1">
      <c r="A421" s="9"/>
      <c r="B421" s="25" t="s">
        <v>1</v>
      </c>
      <c r="E421" s="26"/>
      <c r="F421" s="27"/>
    </row>
    <row r="422" spans="1:6" ht="15" customHeight="1">
      <c r="A422" s="9"/>
      <c r="B422" s="25" t="s">
        <v>1</v>
      </c>
      <c r="E422" s="26"/>
      <c r="F422" s="27"/>
    </row>
    <row r="423" spans="1:6" ht="15" customHeight="1">
      <c r="A423" s="9" t="s">
        <v>1</v>
      </c>
      <c r="B423" s="25" t="s">
        <v>1</v>
      </c>
      <c r="C423" s="31" t="s">
        <v>1</v>
      </c>
      <c r="E423" s="26"/>
      <c r="F423" s="27"/>
    </row>
    <row r="424" spans="1:6" ht="15" customHeight="1">
      <c r="A424" s="9"/>
      <c r="B424" s="25" t="s">
        <v>1</v>
      </c>
      <c r="C424" s="31" t="s">
        <v>1</v>
      </c>
      <c r="E424" s="26"/>
      <c r="F424" s="27"/>
    </row>
    <row r="425" spans="1:6" ht="15" customHeight="1">
      <c r="A425" s="9"/>
      <c r="B425" s="25" t="s">
        <v>1</v>
      </c>
      <c r="C425" s="31" t="s">
        <v>1</v>
      </c>
      <c r="E425" s="26"/>
      <c r="F425" s="27"/>
    </row>
    <row r="426" spans="1:6" ht="15" customHeight="1">
      <c r="A426" s="9" t="s">
        <v>1</v>
      </c>
      <c r="B426" s="25" t="s">
        <v>1</v>
      </c>
      <c r="E426" s="26"/>
      <c r="F426" s="27"/>
    </row>
    <row r="427" spans="1:6" ht="15" customHeight="1">
      <c r="A427" s="9" t="s">
        <v>1</v>
      </c>
      <c r="B427" s="25" t="s">
        <v>1</v>
      </c>
      <c r="C427" s="31" t="s">
        <v>1</v>
      </c>
      <c r="E427" s="26"/>
      <c r="F427" s="27"/>
    </row>
    <row r="428" spans="1:6" ht="15" customHeight="1">
      <c r="A428" s="9"/>
      <c r="B428" s="25" t="s">
        <v>1</v>
      </c>
      <c r="E428" s="26"/>
      <c r="F428" s="27"/>
    </row>
    <row r="429" spans="1:6" ht="15" customHeight="1">
      <c r="A429" s="9"/>
      <c r="B429" s="25" t="s">
        <v>1</v>
      </c>
      <c r="C429" s="31" t="s">
        <v>1</v>
      </c>
      <c r="E429" s="26"/>
      <c r="F429" s="27" t="s">
        <v>1</v>
      </c>
    </row>
    <row r="430" spans="1:6" ht="15" customHeight="1">
      <c r="A430" s="9"/>
      <c r="B430" s="25" t="s">
        <v>1</v>
      </c>
      <c r="C430" s="31" t="s">
        <v>1</v>
      </c>
      <c r="E430" s="26"/>
      <c r="F430" s="27"/>
    </row>
    <row r="431" spans="1:6" ht="15" customHeight="1">
      <c r="A431" s="9"/>
      <c r="B431" s="25"/>
      <c r="E431" s="26"/>
      <c r="F431" s="27"/>
    </row>
    <row r="432" spans="1:6" ht="15" customHeight="1">
      <c r="A432" s="9"/>
      <c r="B432" s="25"/>
      <c r="E432" s="26"/>
      <c r="F432" s="27"/>
    </row>
    <row r="433" spans="1:6" ht="15" customHeight="1">
      <c r="A433" s="9"/>
      <c r="B433" s="25"/>
      <c r="E433" s="26"/>
      <c r="F433" s="27"/>
    </row>
    <row r="434" spans="1:6" ht="15" customHeight="1">
      <c r="A434" s="9"/>
      <c r="B434" s="25"/>
      <c r="E434" s="26"/>
      <c r="F434" s="27"/>
    </row>
    <row r="435" spans="1:6" ht="15" customHeight="1">
      <c r="A435" s="9"/>
      <c r="B435" s="25"/>
      <c r="E435" s="26"/>
      <c r="F435" s="27"/>
    </row>
    <row r="436" spans="1:6" ht="15" customHeight="1">
      <c r="A436" s="9"/>
      <c r="B436" s="25"/>
      <c r="E436" s="26"/>
      <c r="F436" s="27"/>
    </row>
    <row r="437" spans="1:6" ht="15" customHeight="1">
      <c r="A437" s="9"/>
      <c r="B437" s="25"/>
      <c r="E437" s="26"/>
      <c r="F437" s="27"/>
    </row>
    <row r="438" spans="1:6" ht="15" customHeight="1">
      <c r="A438" s="9"/>
      <c r="B438" s="25"/>
      <c r="E438" s="26"/>
      <c r="F438" s="27"/>
    </row>
    <row r="439" spans="1:6" ht="15" customHeight="1">
      <c r="A439" s="9"/>
      <c r="B439" s="25"/>
      <c r="E439" s="26"/>
      <c r="F439" s="27"/>
    </row>
    <row r="440" spans="1:6" ht="15" customHeight="1">
      <c r="A440" s="9"/>
      <c r="B440" s="25"/>
      <c r="E440" s="26"/>
      <c r="F440" s="27"/>
    </row>
    <row r="441" spans="1:6" ht="15" customHeight="1">
      <c r="A441" s="9"/>
      <c r="B441" s="25"/>
      <c r="E441" s="26"/>
      <c r="F441" s="27"/>
    </row>
    <row r="442" spans="1:6" ht="15" customHeight="1">
      <c r="A442" s="9"/>
      <c r="B442" s="25"/>
      <c r="E442" s="26"/>
      <c r="F442" s="27"/>
    </row>
    <row r="443" spans="1:6" ht="15" customHeight="1">
      <c r="A443" s="9"/>
      <c r="B443" s="25"/>
      <c r="E443" s="26"/>
      <c r="F443" s="27"/>
    </row>
    <row r="444" spans="1:6" ht="15" customHeight="1">
      <c r="A444" s="9"/>
      <c r="B444" s="25"/>
      <c r="E444" s="26"/>
      <c r="F444" s="27"/>
    </row>
    <row r="445" spans="1:6" ht="15" customHeight="1">
      <c r="A445" s="9"/>
      <c r="B445" s="25"/>
      <c r="E445" s="26"/>
      <c r="F445" s="27"/>
    </row>
    <row r="446" spans="1:6" ht="15" customHeight="1">
      <c r="A446" s="9"/>
      <c r="B446" s="25"/>
      <c r="E446" s="26"/>
      <c r="F446" s="27"/>
    </row>
    <row r="447" spans="1:6" ht="15" customHeight="1">
      <c r="A447" s="9"/>
      <c r="B447" s="25"/>
      <c r="E447" s="26"/>
      <c r="F447" s="27"/>
    </row>
    <row r="448" spans="1:6" ht="15" customHeight="1">
      <c r="A448" s="9"/>
      <c r="B448" s="25"/>
      <c r="E448" s="26"/>
      <c r="F448" s="27"/>
    </row>
    <row r="449" spans="1:6" ht="15" customHeight="1">
      <c r="A449" s="9"/>
      <c r="B449" s="25"/>
      <c r="E449" s="26"/>
      <c r="F449" s="27"/>
    </row>
    <row r="450" spans="1:6" ht="15" customHeight="1">
      <c r="A450" s="9"/>
      <c r="B450" s="25"/>
      <c r="E450" s="26"/>
      <c r="F450" s="27"/>
    </row>
    <row r="451" spans="1:6" ht="15" customHeight="1">
      <c r="A451" s="9"/>
      <c r="B451" s="25"/>
      <c r="E451" s="26"/>
      <c r="F451" s="27"/>
    </row>
    <row r="452" spans="1:6" ht="15" customHeight="1">
      <c r="A452" s="9"/>
      <c r="B452" s="25"/>
      <c r="E452" s="26"/>
      <c r="F452" s="27"/>
    </row>
    <row r="453" spans="1:6" ht="15" customHeight="1">
      <c r="A453" s="9"/>
      <c r="B453" s="25"/>
      <c r="E453" s="26"/>
      <c r="F453" s="27"/>
    </row>
    <row r="454" spans="1:6" ht="15" customHeight="1">
      <c r="A454" s="9"/>
      <c r="B454" s="25"/>
      <c r="E454" s="26"/>
      <c r="F454" s="27"/>
    </row>
    <row r="455" spans="1:6" ht="15" customHeight="1">
      <c r="A455" s="9"/>
      <c r="B455" s="25"/>
      <c r="E455" s="26"/>
      <c r="F455" s="27"/>
    </row>
    <row r="456" spans="1:6" ht="15" customHeight="1">
      <c r="A456" s="58"/>
      <c r="B456" s="59"/>
      <c r="C456" s="37"/>
      <c r="D456" s="60"/>
      <c r="E456" s="61"/>
      <c r="F456" s="38"/>
    </row>
    <row r="457" spans="1:6" ht="15" customHeight="1">
      <c r="A457" s="9"/>
      <c r="B457" s="45"/>
      <c r="C457" s="11"/>
      <c r="D457" s="12"/>
      <c r="F457" s="24"/>
    </row>
    <row r="458" spans="1:6" ht="15" customHeight="1">
      <c r="A458" s="15" t="s">
        <v>1</v>
      </c>
      <c r="B458" s="43" t="s">
        <v>29</v>
      </c>
      <c r="C458" s="17" t="s">
        <v>1</v>
      </c>
      <c r="D458" s="18"/>
      <c r="E458" s="44" t="s">
        <v>18</v>
      </c>
      <c r="F458" s="38"/>
    </row>
    <row r="459" spans="1:6" ht="15" customHeight="1">
      <c r="A459" s="9" t="s">
        <v>1</v>
      </c>
      <c r="B459" s="45" t="s">
        <v>1</v>
      </c>
      <c r="C459" s="31" t="s">
        <v>1</v>
      </c>
      <c r="E459" s="8" t="s">
        <v>1</v>
      </c>
      <c r="F459" s="46"/>
    </row>
    <row r="460" spans="1:6" ht="15" customHeight="1" thickBot="1">
      <c r="A460" s="275"/>
      <c r="B460" s="102" t="s">
        <v>401</v>
      </c>
      <c r="C460" s="70">
        <f>C383+0.1</f>
        <v>3.6000000000000005</v>
      </c>
      <c r="D460" s="12"/>
      <c r="F460" s="14"/>
    </row>
    <row r="461" spans="1:6" ht="15" customHeight="1">
      <c r="A461" s="167"/>
      <c r="B461" s="168"/>
      <c r="C461" s="169"/>
      <c r="D461" s="276"/>
      <c r="E461" s="277"/>
      <c r="F461" s="278"/>
    </row>
    <row r="462" spans="1:6" ht="15" customHeight="1">
      <c r="A462" s="73"/>
      <c r="B462" s="10" t="s">
        <v>30</v>
      </c>
      <c r="C462" s="11"/>
      <c r="D462" s="12" t="s">
        <v>1</v>
      </c>
      <c r="E462" s="62"/>
      <c r="F462" s="279"/>
    </row>
    <row r="463" spans="1:6" ht="15" customHeight="1">
      <c r="A463" s="280"/>
      <c r="B463" s="16"/>
      <c r="C463" s="17"/>
      <c r="D463" s="18"/>
      <c r="E463" s="19"/>
      <c r="F463" s="281"/>
    </row>
    <row r="464" spans="1:6" ht="15" customHeight="1">
      <c r="A464" s="394"/>
      <c r="B464" s="65"/>
      <c r="C464" s="11"/>
      <c r="D464" s="12"/>
      <c r="E464" s="247"/>
      <c r="F464" s="395"/>
    </row>
    <row r="465" spans="1:6" ht="15" customHeight="1">
      <c r="A465" s="73"/>
      <c r="B465" s="28" t="s">
        <v>167</v>
      </c>
      <c r="C465" s="11"/>
      <c r="D465" s="12"/>
      <c r="E465" s="13"/>
      <c r="F465" s="396"/>
    </row>
    <row r="466" spans="1:6" ht="15" customHeight="1">
      <c r="A466" s="73"/>
      <c r="B466" s="25"/>
      <c r="C466" s="11"/>
      <c r="D466" s="12"/>
      <c r="E466" s="13"/>
      <c r="F466" s="396"/>
    </row>
    <row r="467" spans="1:6" ht="15" customHeight="1">
      <c r="A467" s="285"/>
      <c r="B467" s="68" t="s">
        <v>168</v>
      </c>
      <c r="C467" s="11"/>
      <c r="D467" s="12"/>
      <c r="E467" s="13"/>
      <c r="F467" s="396"/>
    </row>
    <row r="468" spans="1:6" ht="15" customHeight="1">
      <c r="A468" s="285"/>
      <c r="B468" s="25"/>
      <c r="C468" s="11"/>
      <c r="D468" s="12"/>
      <c r="E468" s="13"/>
      <c r="F468" s="396"/>
    </row>
    <row r="469" spans="1:6" ht="15" customHeight="1">
      <c r="A469" s="285" t="s">
        <v>2</v>
      </c>
      <c r="B469" s="25" t="s">
        <v>169</v>
      </c>
      <c r="C469" s="11"/>
      <c r="D469" s="12"/>
      <c r="E469" s="13"/>
      <c r="F469" s="396"/>
    </row>
    <row r="470" spans="1:6" ht="15" customHeight="1">
      <c r="A470" s="285"/>
      <c r="B470" s="25" t="s">
        <v>170</v>
      </c>
      <c r="C470" s="11"/>
      <c r="D470" s="12"/>
      <c r="E470" s="13"/>
      <c r="F470" s="396"/>
    </row>
    <row r="471" spans="1:6" ht="15" customHeight="1">
      <c r="A471" s="285"/>
      <c r="B471" s="25" t="s">
        <v>171</v>
      </c>
      <c r="C471" s="11"/>
      <c r="D471" s="12"/>
      <c r="E471" s="13"/>
      <c r="F471" s="396"/>
    </row>
    <row r="472" spans="1:6" ht="15" customHeight="1">
      <c r="A472" s="285"/>
      <c r="B472" s="25" t="s">
        <v>172</v>
      </c>
      <c r="C472" s="11"/>
      <c r="D472" s="12"/>
      <c r="E472" s="13"/>
      <c r="F472" s="396"/>
    </row>
    <row r="473" spans="1:6" ht="15" customHeight="1">
      <c r="A473" s="285"/>
      <c r="B473" s="25" t="s">
        <v>173</v>
      </c>
      <c r="C473" s="11"/>
      <c r="D473" s="12"/>
      <c r="E473" s="13"/>
      <c r="F473" s="396"/>
    </row>
    <row r="474" spans="1:6" ht="15" customHeight="1">
      <c r="A474" s="285"/>
      <c r="B474" s="25" t="s">
        <v>174</v>
      </c>
      <c r="C474" s="11"/>
      <c r="D474" s="12"/>
      <c r="E474" s="13"/>
      <c r="F474" s="396"/>
    </row>
    <row r="475" spans="1:6" ht="15" customHeight="1">
      <c r="A475" s="285"/>
      <c r="B475" s="25" t="s">
        <v>175</v>
      </c>
      <c r="C475" s="11">
        <v>252</v>
      </c>
      <c r="D475" s="12" t="s">
        <v>15</v>
      </c>
      <c r="E475" s="13"/>
      <c r="F475" s="396"/>
    </row>
    <row r="476" spans="1:6" ht="15" customHeight="1">
      <c r="A476" s="285"/>
      <c r="B476" s="25"/>
      <c r="C476" s="11"/>
      <c r="D476" s="12"/>
      <c r="E476" s="13"/>
      <c r="F476" s="396"/>
    </row>
    <row r="477" spans="1:6" ht="15" customHeight="1">
      <c r="A477" s="285" t="s">
        <v>6</v>
      </c>
      <c r="B477" s="223" t="s">
        <v>440</v>
      </c>
      <c r="C477" s="135">
        <f>C489*2</f>
        <v>36</v>
      </c>
      <c r="D477" s="70" t="s">
        <v>25</v>
      </c>
      <c r="E477" s="13"/>
      <c r="F477" s="396"/>
    </row>
    <row r="478" spans="1:6" ht="15" customHeight="1">
      <c r="A478" s="285"/>
      <c r="B478" s="223"/>
      <c r="C478" s="135"/>
      <c r="D478" s="70"/>
      <c r="E478" s="13"/>
      <c r="F478" s="396"/>
    </row>
    <row r="479" spans="1:6" ht="15" customHeight="1">
      <c r="A479" s="285" t="s">
        <v>7</v>
      </c>
      <c r="B479" s="223" t="s">
        <v>441</v>
      </c>
      <c r="C479" s="135">
        <f>C492*2</f>
        <v>54</v>
      </c>
      <c r="D479" s="70" t="s">
        <v>25</v>
      </c>
      <c r="E479" s="13"/>
      <c r="F479" s="396"/>
    </row>
    <row r="480" spans="1:6" ht="15" customHeight="1">
      <c r="A480" s="285"/>
      <c r="B480" s="45"/>
      <c r="C480" s="165"/>
      <c r="D480" s="12"/>
      <c r="E480" s="13"/>
      <c r="F480" s="396"/>
    </row>
    <row r="481" spans="1:6" ht="15" customHeight="1">
      <c r="A481" s="285"/>
      <c r="B481" s="28" t="s">
        <v>176</v>
      </c>
      <c r="C481" s="11"/>
      <c r="D481" s="12"/>
      <c r="E481" s="13"/>
      <c r="F481" s="396"/>
    </row>
    <row r="482" spans="1:6" ht="15" customHeight="1">
      <c r="A482" s="285"/>
      <c r="B482" s="25"/>
      <c r="C482" s="11"/>
      <c r="D482" s="12"/>
      <c r="E482" s="13"/>
      <c r="F482" s="396"/>
    </row>
    <row r="483" spans="1:6" ht="15" customHeight="1">
      <c r="A483" s="285"/>
      <c r="B483" s="25" t="s">
        <v>177</v>
      </c>
      <c r="C483" s="11"/>
      <c r="D483" s="12"/>
      <c r="E483" s="13"/>
      <c r="F483" s="396"/>
    </row>
    <row r="484" spans="1:6" ht="15" customHeight="1">
      <c r="A484" s="285"/>
      <c r="B484" s="25" t="s">
        <v>178</v>
      </c>
      <c r="C484" s="11"/>
      <c r="D484" s="12"/>
      <c r="E484" s="13"/>
      <c r="F484" s="396"/>
    </row>
    <row r="485" spans="1:6" ht="15" customHeight="1">
      <c r="A485" s="285"/>
      <c r="B485" s="25" t="s">
        <v>179</v>
      </c>
      <c r="C485" s="11"/>
      <c r="D485" s="12"/>
      <c r="E485" s="13"/>
      <c r="F485" s="396"/>
    </row>
    <row r="486" spans="1:6" ht="15" customHeight="1">
      <c r="A486" s="285"/>
      <c r="B486" s="25" t="s">
        <v>180</v>
      </c>
      <c r="C486" s="11"/>
      <c r="D486" s="12"/>
      <c r="E486" s="13"/>
      <c r="F486" s="396"/>
    </row>
    <row r="487" spans="1:6" ht="15" customHeight="1">
      <c r="A487" s="285"/>
      <c r="B487" s="45"/>
      <c r="C487" s="165"/>
      <c r="D487" s="12"/>
      <c r="E487" s="13"/>
      <c r="F487" s="396"/>
    </row>
    <row r="488" spans="1:6" ht="15" customHeight="1">
      <c r="A488" s="285" t="s">
        <v>8</v>
      </c>
      <c r="B488" s="255" t="s">
        <v>434</v>
      </c>
      <c r="C488" s="11"/>
      <c r="D488" s="12"/>
      <c r="E488" s="13"/>
      <c r="F488" s="396"/>
    </row>
    <row r="489" spans="1:6" ht="15" customHeight="1">
      <c r="A489" s="285"/>
      <c r="B489" s="255" t="s">
        <v>181</v>
      </c>
      <c r="C489" s="11">
        <v>18</v>
      </c>
      <c r="D489" s="12" t="s">
        <v>25</v>
      </c>
      <c r="E489" s="13"/>
      <c r="F489" s="396"/>
    </row>
    <row r="490" spans="1:6" ht="15" customHeight="1">
      <c r="A490" s="285"/>
      <c r="B490" s="255"/>
      <c r="C490" s="11"/>
      <c r="D490" s="12"/>
      <c r="E490" s="13"/>
      <c r="F490" s="396"/>
    </row>
    <row r="491" spans="1:6" ht="15" customHeight="1">
      <c r="A491" s="285" t="s">
        <v>10</v>
      </c>
      <c r="B491" s="255" t="s">
        <v>435</v>
      </c>
      <c r="C491" s="11"/>
      <c r="D491" s="12"/>
      <c r="E491" s="13"/>
      <c r="F491" s="396"/>
    </row>
    <row r="492" spans="1:6" ht="15" customHeight="1">
      <c r="A492" s="285"/>
      <c r="B492" s="255" t="s">
        <v>436</v>
      </c>
      <c r="C492" s="11">
        <v>27</v>
      </c>
      <c r="D492" s="12" t="s">
        <v>25</v>
      </c>
      <c r="E492" s="13"/>
      <c r="F492" s="396"/>
    </row>
    <row r="493" spans="1:6" ht="15" customHeight="1">
      <c r="A493" s="285"/>
      <c r="B493" s="255"/>
      <c r="C493" s="11"/>
      <c r="D493" s="12"/>
      <c r="E493" s="13"/>
      <c r="F493" s="396"/>
    </row>
    <row r="494" spans="1:6" ht="15" customHeight="1">
      <c r="A494" s="285" t="s">
        <v>14</v>
      </c>
      <c r="B494" s="256" t="s">
        <v>568</v>
      </c>
      <c r="C494" s="11">
        <v>6</v>
      </c>
      <c r="D494" s="12" t="s">
        <v>25</v>
      </c>
      <c r="E494" s="13"/>
      <c r="F494" s="396"/>
    </row>
    <row r="495" spans="1:6" ht="15" customHeight="1">
      <c r="A495" s="285"/>
      <c r="B495" s="256" t="s">
        <v>437</v>
      </c>
      <c r="C495" s="11"/>
      <c r="D495" s="12"/>
      <c r="E495" s="13"/>
      <c r="F495" s="396"/>
    </row>
    <row r="496" spans="1:6" ht="15" customHeight="1">
      <c r="A496" s="285"/>
      <c r="B496" s="255"/>
      <c r="C496" s="11"/>
      <c r="D496" s="12"/>
      <c r="E496" s="13"/>
      <c r="F496" s="396"/>
    </row>
    <row r="497" spans="1:6" ht="15" customHeight="1">
      <c r="A497" s="285" t="s">
        <v>16</v>
      </c>
      <c r="B497" s="256" t="s">
        <v>438</v>
      </c>
      <c r="C497" s="11"/>
      <c r="D497" s="12"/>
      <c r="E497" s="13"/>
      <c r="F497" s="396"/>
    </row>
    <row r="498" spans="1:6" ht="15" customHeight="1">
      <c r="A498" s="285"/>
      <c r="B498" s="256" t="s">
        <v>439</v>
      </c>
      <c r="C498" s="11">
        <v>7</v>
      </c>
      <c r="D498" s="12" t="s">
        <v>25</v>
      </c>
      <c r="E498" s="13"/>
      <c r="F498" s="396"/>
    </row>
    <row r="499" spans="1:6" ht="15" customHeight="1">
      <c r="A499" s="285"/>
      <c r="B499" s="255"/>
      <c r="C499" s="11"/>
      <c r="D499" s="12"/>
      <c r="E499" s="13"/>
      <c r="F499" s="396"/>
    </row>
    <row r="500" spans="1:6" ht="15" customHeight="1">
      <c r="A500" s="285" t="s">
        <v>24</v>
      </c>
      <c r="B500" s="255" t="s">
        <v>194</v>
      </c>
      <c r="C500" s="11">
        <v>30</v>
      </c>
      <c r="D500" s="12" t="s">
        <v>25</v>
      </c>
      <c r="E500" s="13"/>
      <c r="F500" s="396"/>
    </row>
    <row r="501" spans="1:6" ht="15" customHeight="1">
      <c r="A501" s="285"/>
      <c r="B501" s="25"/>
      <c r="C501" s="11"/>
      <c r="D501" s="12"/>
      <c r="E501" s="13"/>
      <c r="F501" s="396"/>
    </row>
    <row r="502" spans="1:6" ht="15" customHeight="1">
      <c r="A502" s="73"/>
      <c r="B502" s="244" t="s">
        <v>427</v>
      </c>
      <c r="C502" s="165"/>
      <c r="D502" s="12"/>
      <c r="E502" s="13"/>
      <c r="F502" s="396"/>
    </row>
    <row r="503" spans="1:6" ht="15" customHeight="1">
      <c r="A503" s="73"/>
      <c r="B503" s="118"/>
      <c r="C503" s="165"/>
      <c r="D503" s="12"/>
      <c r="E503" s="13"/>
      <c r="F503" s="396"/>
    </row>
    <row r="504" spans="1:6" ht="15" customHeight="1">
      <c r="A504" s="73" t="s">
        <v>31</v>
      </c>
      <c r="B504" s="245" t="s">
        <v>424</v>
      </c>
      <c r="C504" s="165"/>
      <c r="D504" s="12"/>
      <c r="E504" s="13"/>
      <c r="F504" s="396"/>
    </row>
    <row r="505" spans="1:6" ht="15" customHeight="1">
      <c r="A505" s="73"/>
      <c r="B505" s="118" t="s">
        <v>425</v>
      </c>
      <c r="C505" s="165"/>
      <c r="D505" s="12"/>
      <c r="E505" s="13"/>
      <c r="F505" s="396"/>
    </row>
    <row r="506" spans="1:6" ht="15" customHeight="1">
      <c r="A506" s="73"/>
      <c r="B506" s="77" t="s">
        <v>426</v>
      </c>
      <c r="C506" s="165">
        <v>52</v>
      </c>
      <c r="D506" s="12" t="s">
        <v>25</v>
      </c>
      <c r="E506" s="13"/>
      <c r="F506" s="396"/>
    </row>
    <row r="507" spans="1:6" ht="15" customHeight="1">
      <c r="A507" s="73"/>
      <c r="B507" s="30"/>
      <c r="C507" s="165"/>
      <c r="D507" s="12"/>
      <c r="E507" s="13"/>
      <c r="F507" s="396"/>
    </row>
    <row r="508" spans="1:6" ht="15" customHeight="1">
      <c r="A508" s="73" t="s">
        <v>34</v>
      </c>
      <c r="B508" s="242" t="s">
        <v>569</v>
      </c>
      <c r="C508" s="70"/>
      <c r="D508" s="70"/>
      <c r="E508" s="13"/>
      <c r="F508" s="396"/>
    </row>
    <row r="509" spans="1:6" ht="15" customHeight="1">
      <c r="A509" s="73"/>
      <c r="B509" s="242" t="s">
        <v>571</v>
      </c>
      <c r="C509" s="70">
        <v>1</v>
      </c>
      <c r="D509" s="70" t="s">
        <v>32</v>
      </c>
      <c r="E509" s="13"/>
      <c r="F509" s="396"/>
    </row>
    <row r="510" spans="1:6" ht="15" customHeight="1">
      <c r="A510" s="73"/>
      <c r="B510" s="242"/>
      <c r="C510" s="70"/>
      <c r="D510" s="70"/>
      <c r="E510" s="13"/>
      <c r="F510" s="396"/>
    </row>
    <row r="511" spans="1:6" ht="15" customHeight="1">
      <c r="A511" s="69"/>
      <c r="B511" s="243" t="s">
        <v>182</v>
      </c>
      <c r="C511" s="135"/>
      <c r="D511" s="70"/>
      <c r="E511" s="13"/>
      <c r="F511" s="396"/>
    </row>
    <row r="512" spans="1:6" ht="15" customHeight="1">
      <c r="A512" s="69"/>
      <c r="B512" s="77"/>
      <c r="C512" s="70"/>
      <c r="D512" s="70"/>
      <c r="E512" s="13"/>
      <c r="F512" s="396"/>
    </row>
    <row r="513" spans="1:6" ht="15" customHeight="1">
      <c r="A513" s="69" t="s">
        <v>35</v>
      </c>
      <c r="B513" s="30" t="s">
        <v>421</v>
      </c>
      <c r="C513" s="70"/>
      <c r="D513" s="70"/>
      <c r="E513" s="13"/>
      <c r="F513" s="396"/>
    </row>
    <row r="514" spans="1:6" ht="15" customHeight="1">
      <c r="A514" s="69"/>
      <c r="B514" s="30" t="s">
        <v>422</v>
      </c>
      <c r="C514" s="70"/>
      <c r="D514" s="70"/>
      <c r="E514" s="13"/>
      <c r="F514" s="396"/>
    </row>
    <row r="515" spans="1:6" ht="15" customHeight="1">
      <c r="A515" s="69"/>
      <c r="B515" s="30" t="s">
        <v>423</v>
      </c>
      <c r="C515" s="70">
        <v>52</v>
      </c>
      <c r="D515" s="70" t="s">
        <v>25</v>
      </c>
      <c r="E515" s="13"/>
      <c r="F515" s="396"/>
    </row>
    <row r="516" spans="1:6" ht="15" customHeight="1">
      <c r="A516" s="69"/>
      <c r="B516" s="77"/>
      <c r="C516" s="70"/>
      <c r="D516" s="70"/>
      <c r="E516" s="13"/>
      <c r="F516" s="396"/>
    </row>
    <row r="517" spans="1:6" ht="15" customHeight="1">
      <c r="A517" s="69" t="s">
        <v>37</v>
      </c>
      <c r="B517" s="77" t="s">
        <v>428</v>
      </c>
      <c r="C517" s="70"/>
      <c r="D517" s="70"/>
      <c r="E517" s="13"/>
      <c r="F517" s="396"/>
    </row>
    <row r="518" spans="1:6" ht="15" customHeight="1">
      <c r="A518" s="69"/>
      <c r="B518" s="77" t="s">
        <v>429</v>
      </c>
      <c r="C518" s="70">
        <v>40</v>
      </c>
      <c r="D518" s="70" t="s">
        <v>25</v>
      </c>
      <c r="E518" s="13"/>
      <c r="F518" s="396"/>
    </row>
    <row r="519" spans="1:6" ht="15" customHeight="1">
      <c r="A519" s="69"/>
      <c r="B519" s="77"/>
      <c r="C519" s="70"/>
      <c r="D519" s="70"/>
      <c r="E519" s="13"/>
      <c r="F519" s="396"/>
    </row>
    <row r="520" spans="1:6" ht="15" customHeight="1">
      <c r="A520" s="69" t="s">
        <v>38</v>
      </c>
      <c r="B520" s="77" t="s">
        <v>419</v>
      </c>
      <c r="C520" s="70">
        <v>10</v>
      </c>
      <c r="D520" s="70" t="s">
        <v>32</v>
      </c>
      <c r="E520" s="13"/>
      <c r="F520" s="396"/>
    </row>
    <row r="521" spans="1:6" ht="15" customHeight="1">
      <c r="A521" s="69"/>
      <c r="B521" s="242"/>
      <c r="C521" s="70"/>
      <c r="D521" s="70"/>
      <c r="E521" s="13"/>
      <c r="F521" s="396"/>
    </row>
    <row r="522" spans="1:6" ht="15" customHeight="1">
      <c r="A522" s="69" t="s">
        <v>39</v>
      </c>
      <c r="B522" s="77" t="s">
        <v>420</v>
      </c>
      <c r="C522" s="70">
        <v>10</v>
      </c>
      <c r="D522" s="70" t="s">
        <v>32</v>
      </c>
      <c r="E522" s="13"/>
      <c r="F522" s="396"/>
    </row>
    <row r="523" spans="1:6" ht="15" customHeight="1">
      <c r="A523" s="69"/>
      <c r="B523" s="242"/>
      <c r="C523" s="70"/>
      <c r="D523" s="70"/>
      <c r="E523" s="13"/>
      <c r="F523" s="396"/>
    </row>
    <row r="524" spans="1:6" ht="15" customHeight="1">
      <c r="A524" s="69" t="s">
        <v>96</v>
      </c>
      <c r="B524" s="77" t="s">
        <v>414</v>
      </c>
      <c r="C524" s="70"/>
      <c r="D524" s="70"/>
      <c r="E524" s="13"/>
      <c r="F524" s="396"/>
    </row>
    <row r="525" spans="1:6" ht="15" customHeight="1">
      <c r="A525" s="69"/>
      <c r="B525" s="77" t="s">
        <v>415</v>
      </c>
      <c r="C525" s="70">
        <v>10</v>
      </c>
      <c r="D525" s="70" t="s">
        <v>32</v>
      </c>
      <c r="E525" s="13"/>
      <c r="F525" s="396"/>
    </row>
    <row r="526" spans="1:6" ht="15" customHeight="1">
      <c r="A526" s="69"/>
      <c r="B526" s="77"/>
      <c r="C526" s="70"/>
      <c r="D526" s="70"/>
      <c r="E526" s="13"/>
      <c r="F526" s="396"/>
    </row>
    <row r="527" spans="1:6" ht="15" customHeight="1">
      <c r="A527" s="69" t="s">
        <v>109</v>
      </c>
      <c r="B527" s="77" t="s">
        <v>416</v>
      </c>
      <c r="C527" s="70"/>
      <c r="D527" s="70"/>
      <c r="E527" s="13"/>
      <c r="F527" s="396"/>
    </row>
    <row r="528" spans="1:6" ht="15" customHeight="1">
      <c r="A528" s="69"/>
      <c r="B528" s="77" t="s">
        <v>417</v>
      </c>
      <c r="C528" s="70">
        <v>10</v>
      </c>
      <c r="D528" s="70" t="s">
        <v>32</v>
      </c>
      <c r="E528" s="13"/>
      <c r="F528" s="396"/>
    </row>
    <row r="529" spans="1:6" ht="15" customHeight="1">
      <c r="A529" s="69"/>
      <c r="B529" s="77"/>
      <c r="C529" s="70"/>
      <c r="D529" s="70"/>
      <c r="E529" s="13"/>
      <c r="F529" s="396"/>
    </row>
    <row r="530" spans="1:6" ht="15" customHeight="1">
      <c r="A530" s="69" t="s">
        <v>110</v>
      </c>
      <c r="B530" s="77" t="s">
        <v>418</v>
      </c>
      <c r="C530" s="70">
        <v>10</v>
      </c>
      <c r="D530" s="70" t="s">
        <v>32</v>
      </c>
      <c r="E530" s="13"/>
      <c r="F530" s="396"/>
    </row>
    <row r="531" spans="1:6" ht="15" customHeight="1">
      <c r="A531" s="73"/>
      <c r="B531" s="246"/>
      <c r="C531" s="165"/>
      <c r="D531" s="12"/>
      <c r="E531" s="13"/>
      <c r="F531" s="396"/>
    </row>
    <row r="532" spans="1:6" ht="15" customHeight="1">
      <c r="A532" s="73"/>
      <c r="B532" s="246"/>
      <c r="C532" s="165"/>
      <c r="D532" s="12"/>
      <c r="E532" s="13"/>
      <c r="F532" s="396"/>
    </row>
    <row r="533" spans="1:6" ht="15" customHeight="1">
      <c r="A533" s="73"/>
      <c r="B533" s="257"/>
      <c r="C533" s="271"/>
      <c r="D533" s="12"/>
      <c r="E533" s="13"/>
      <c r="F533" s="396"/>
    </row>
    <row r="534" spans="1:6" ht="15" customHeight="1">
      <c r="A534" s="282"/>
      <c r="B534" s="39"/>
      <c r="C534" s="40"/>
      <c r="D534" s="41"/>
      <c r="E534" s="42"/>
      <c r="F534" s="283"/>
    </row>
    <row r="535" spans="1:6" ht="15" customHeight="1">
      <c r="A535" s="280"/>
      <c r="B535" s="43" t="s">
        <v>17</v>
      </c>
      <c r="C535" s="17"/>
      <c r="D535" s="18"/>
      <c r="E535" s="44" t="s">
        <v>35</v>
      </c>
      <c r="F535" s="286"/>
    </row>
    <row r="536" spans="1:6" ht="15" customHeight="1">
      <c r="A536" s="73"/>
      <c r="B536" s="45"/>
      <c r="C536" s="11"/>
      <c r="D536" s="12"/>
      <c r="F536" s="397"/>
    </row>
    <row r="537" spans="1:6" ht="15" customHeight="1" thickBot="1">
      <c r="A537" s="288"/>
      <c r="B537" s="289" t="s">
        <v>401</v>
      </c>
      <c r="C537" s="220">
        <f>C460+0.1</f>
        <v>3.7000000000000006</v>
      </c>
      <c r="D537" s="291"/>
      <c r="E537" s="292"/>
      <c r="F537" s="293"/>
    </row>
    <row r="538" spans="1:6" ht="15" customHeight="1">
      <c r="A538" s="9"/>
      <c r="B538" s="45"/>
      <c r="C538" s="11"/>
      <c r="D538" s="12"/>
      <c r="E538" s="13"/>
      <c r="F538" s="14"/>
    </row>
    <row r="539" spans="1:6" ht="15" customHeight="1">
      <c r="A539" s="9"/>
      <c r="B539" s="45"/>
      <c r="C539" s="11"/>
      <c r="D539" s="12"/>
      <c r="E539" s="79" t="s">
        <v>30</v>
      </c>
      <c r="F539" s="14"/>
    </row>
    <row r="540" spans="1:6" ht="15" customHeight="1">
      <c r="A540" s="15"/>
      <c r="B540" s="16"/>
      <c r="C540" s="17"/>
      <c r="D540" s="18"/>
      <c r="E540" s="19"/>
      <c r="F540" s="20"/>
    </row>
    <row r="541" spans="1:6" ht="15" customHeight="1">
      <c r="A541" s="9"/>
      <c r="B541" s="258"/>
      <c r="C541" s="294"/>
      <c r="D541" s="12"/>
      <c r="E541" s="13"/>
      <c r="F541" s="248"/>
    </row>
    <row r="542" spans="1:6" ht="15" customHeight="1">
      <c r="A542" s="29"/>
      <c r="B542" s="55" t="s">
        <v>156</v>
      </c>
      <c r="C542" s="11"/>
      <c r="D542" s="12"/>
      <c r="E542" s="13"/>
      <c r="F542" s="248"/>
    </row>
    <row r="543" spans="1:6" ht="15" customHeight="1">
      <c r="A543" s="29"/>
      <c r="B543" s="25"/>
      <c r="C543" s="11"/>
      <c r="D543" s="12"/>
      <c r="E543" s="13"/>
      <c r="F543" s="248"/>
    </row>
    <row r="544" spans="1:6" ht="15" customHeight="1">
      <c r="A544" s="29"/>
      <c r="B544" s="25" t="s">
        <v>157</v>
      </c>
      <c r="C544" s="11"/>
      <c r="D544" s="12"/>
      <c r="E544" s="26"/>
      <c r="F544" s="27"/>
    </row>
    <row r="545" spans="1:6" ht="15" customHeight="1">
      <c r="A545" s="29"/>
      <c r="B545" s="25" t="s">
        <v>565</v>
      </c>
      <c r="C545" s="11"/>
      <c r="D545" s="12"/>
      <c r="E545" s="26"/>
      <c r="F545" s="27"/>
    </row>
    <row r="546" spans="1:6" ht="15" customHeight="1">
      <c r="A546" s="29"/>
      <c r="B546" s="55" t="s">
        <v>159</v>
      </c>
      <c r="C546" s="11"/>
      <c r="D546" s="12"/>
      <c r="E546" s="26"/>
      <c r="F546" s="27"/>
    </row>
    <row r="547" spans="1:6" ht="15" customHeight="1">
      <c r="A547" s="29"/>
      <c r="B547" s="25"/>
      <c r="C547" s="11"/>
      <c r="D547" s="12"/>
      <c r="E547" s="26"/>
      <c r="F547" s="27"/>
    </row>
    <row r="548" spans="1:6" ht="15" customHeight="1">
      <c r="A548" s="67"/>
      <c r="B548" s="55" t="s">
        <v>160</v>
      </c>
      <c r="C548" s="11"/>
      <c r="D548" s="12"/>
      <c r="E548" s="26"/>
      <c r="F548" s="27"/>
    </row>
    <row r="549" spans="1:6" ht="15" customHeight="1">
      <c r="A549" s="67"/>
      <c r="B549" s="55"/>
      <c r="C549" s="11"/>
      <c r="D549" s="12"/>
      <c r="E549" s="26"/>
      <c r="F549" s="27"/>
    </row>
    <row r="550" spans="1:6" ht="15" customHeight="1">
      <c r="A550" s="29"/>
      <c r="B550" s="25" t="s">
        <v>161</v>
      </c>
      <c r="C550" s="11"/>
      <c r="D550" s="12"/>
      <c r="E550" s="26"/>
      <c r="F550" s="27"/>
    </row>
    <row r="551" spans="1:6" ht="15" customHeight="1">
      <c r="A551" s="29"/>
      <c r="B551" s="25" t="s">
        <v>408</v>
      </c>
      <c r="C551" s="11"/>
      <c r="D551" s="12"/>
      <c r="E551" s="26"/>
      <c r="F551" s="27"/>
    </row>
    <row r="552" spans="1:6" ht="15" customHeight="1">
      <c r="A552" s="29"/>
      <c r="B552" s="25" t="s">
        <v>162</v>
      </c>
      <c r="C552" s="11"/>
      <c r="D552" s="12"/>
      <c r="E552" s="26"/>
      <c r="F552" s="27"/>
    </row>
    <row r="553" spans="1:6" ht="15" customHeight="1">
      <c r="A553" s="29"/>
      <c r="B553" s="55" t="s">
        <v>163</v>
      </c>
      <c r="C553" s="11"/>
      <c r="D553" s="12"/>
      <c r="E553" s="26"/>
      <c r="F553" s="27"/>
    </row>
    <row r="554" spans="1:6" ht="15" customHeight="1">
      <c r="A554" s="29"/>
      <c r="B554" s="25"/>
      <c r="C554" s="11"/>
      <c r="D554" s="12"/>
      <c r="E554" s="26"/>
      <c r="F554" s="27"/>
    </row>
    <row r="555" spans="1:6" ht="15" customHeight="1">
      <c r="A555" s="29" t="s">
        <v>2</v>
      </c>
      <c r="B555" s="25" t="s">
        <v>409</v>
      </c>
      <c r="C555" s="11">
        <v>595</v>
      </c>
      <c r="D555" s="12" t="s">
        <v>97</v>
      </c>
      <c r="E555" s="26"/>
      <c r="F555" s="27"/>
    </row>
    <row r="556" spans="1:6" ht="15" customHeight="1">
      <c r="A556" s="29"/>
      <c r="B556" s="25"/>
      <c r="C556" s="11"/>
      <c r="D556" s="12"/>
      <c r="E556" s="26"/>
      <c r="F556" s="27"/>
    </row>
    <row r="557" spans="1:6" ht="15" customHeight="1">
      <c r="A557" s="29" t="s">
        <v>6</v>
      </c>
      <c r="B557" s="25" t="s">
        <v>410</v>
      </c>
      <c r="C557" s="11">
        <v>382</v>
      </c>
      <c r="D557" s="12" t="s">
        <v>97</v>
      </c>
      <c r="E557" s="26"/>
      <c r="F557" s="27"/>
    </row>
    <row r="558" spans="1:6" ht="15" customHeight="1">
      <c r="A558" s="29"/>
      <c r="B558" s="25"/>
      <c r="C558" s="11"/>
      <c r="D558" s="12"/>
      <c r="E558" s="26"/>
      <c r="F558" s="27"/>
    </row>
    <row r="559" spans="1:6" ht="15" customHeight="1">
      <c r="A559" s="29" t="s">
        <v>7</v>
      </c>
      <c r="B559" s="25" t="s">
        <v>164</v>
      </c>
      <c r="C559" s="11">
        <v>200</v>
      </c>
      <c r="D559" s="12" t="s">
        <v>97</v>
      </c>
      <c r="E559" s="26"/>
      <c r="F559" s="27"/>
    </row>
    <row r="560" spans="1:6" ht="15" customHeight="1">
      <c r="A560" s="29"/>
      <c r="B560" s="25"/>
      <c r="C560" s="11"/>
      <c r="D560" s="12"/>
      <c r="E560" s="26"/>
      <c r="F560" s="27"/>
    </row>
    <row r="561" spans="1:6" ht="15" customHeight="1">
      <c r="A561" s="67"/>
      <c r="B561" s="55" t="s">
        <v>165</v>
      </c>
      <c r="C561" s="11"/>
      <c r="D561" s="12"/>
      <c r="E561" s="26"/>
      <c r="F561" s="27"/>
    </row>
    <row r="562" spans="1:6" ht="15" customHeight="1">
      <c r="A562" s="67"/>
      <c r="B562" s="55"/>
      <c r="C562" s="11"/>
      <c r="D562" s="12"/>
      <c r="E562" s="26"/>
      <c r="F562" s="27"/>
    </row>
    <row r="563" spans="1:6" ht="15" customHeight="1">
      <c r="A563" s="29"/>
      <c r="B563" s="25" t="s">
        <v>166</v>
      </c>
      <c r="C563" s="11"/>
      <c r="D563" s="12"/>
      <c r="E563" s="26"/>
      <c r="F563" s="27"/>
    </row>
    <row r="564" spans="1:6" ht="15" customHeight="1">
      <c r="A564" s="29"/>
      <c r="B564" s="55" t="s">
        <v>1047</v>
      </c>
      <c r="C564" s="11"/>
      <c r="D564" s="12"/>
      <c r="E564" s="26"/>
      <c r="F564" s="27"/>
    </row>
    <row r="565" spans="1:6" ht="15" customHeight="1">
      <c r="A565" s="29"/>
      <c r="B565" s="25"/>
      <c r="C565" s="11"/>
      <c r="D565" s="12"/>
      <c r="E565" s="26"/>
      <c r="F565" s="27"/>
    </row>
    <row r="566" spans="1:6" ht="15" customHeight="1">
      <c r="A566" s="29" t="s">
        <v>8</v>
      </c>
      <c r="B566" s="25" t="s">
        <v>413</v>
      </c>
      <c r="C566" s="11">
        <v>207</v>
      </c>
      <c r="D566" s="12" t="s">
        <v>25</v>
      </c>
      <c r="E566" s="26"/>
      <c r="F566" s="27"/>
    </row>
    <row r="567" spans="1:6" ht="15" customHeight="1">
      <c r="A567" s="29"/>
      <c r="B567" s="25"/>
      <c r="C567" s="11"/>
      <c r="D567" s="12"/>
      <c r="E567" s="26"/>
      <c r="F567" s="27"/>
    </row>
    <row r="568" spans="1:6" ht="15" customHeight="1">
      <c r="A568" s="29" t="s">
        <v>10</v>
      </c>
      <c r="B568" s="25" t="s">
        <v>164</v>
      </c>
      <c r="C568" s="11">
        <f>300</f>
        <v>300</v>
      </c>
      <c r="D568" s="12" t="s">
        <v>97</v>
      </c>
      <c r="E568" s="26"/>
      <c r="F568" s="27"/>
    </row>
    <row r="569" spans="1:6" ht="15" customHeight="1">
      <c r="A569" s="29"/>
      <c r="B569" s="25"/>
      <c r="C569" s="11"/>
      <c r="D569" s="12"/>
      <c r="E569" s="26"/>
      <c r="F569" s="27"/>
    </row>
    <row r="570" spans="1:6" ht="15" customHeight="1">
      <c r="A570" s="83"/>
      <c r="B570" s="84" t="s">
        <v>433</v>
      </c>
      <c r="C570" s="11"/>
      <c r="D570" s="12"/>
      <c r="E570" s="26"/>
      <c r="F570" s="27"/>
    </row>
    <row r="571" spans="1:6" ht="15" customHeight="1">
      <c r="A571" s="83"/>
      <c r="B571" s="30"/>
      <c r="C571" s="11"/>
      <c r="D571" s="12"/>
      <c r="E571" s="26"/>
      <c r="F571" s="27"/>
    </row>
    <row r="572" spans="1:6" ht="15" customHeight="1">
      <c r="A572" s="83" t="s">
        <v>14</v>
      </c>
      <c r="B572" s="246" t="s">
        <v>430</v>
      </c>
      <c r="C572" s="165"/>
      <c r="D572" s="12"/>
      <c r="E572" s="26"/>
      <c r="F572" s="27"/>
    </row>
    <row r="573" spans="1:6" ht="15" customHeight="1">
      <c r="A573" s="83"/>
      <c r="B573" s="246" t="s">
        <v>431</v>
      </c>
      <c r="C573" s="165"/>
      <c r="D573" s="12"/>
      <c r="E573" s="13"/>
      <c r="F573" s="248"/>
    </row>
    <row r="574" spans="1:6" ht="15" customHeight="1">
      <c r="A574" s="73"/>
      <c r="B574" s="246"/>
      <c r="C574" s="165"/>
      <c r="D574" s="12"/>
      <c r="E574" s="13"/>
      <c r="F574" s="248"/>
    </row>
    <row r="575" spans="1:6" ht="15" customHeight="1">
      <c r="A575" s="214"/>
      <c r="B575" s="171" t="s">
        <v>1044</v>
      </c>
      <c r="C575" s="209"/>
      <c r="D575" s="210"/>
      <c r="F575" s="274"/>
    </row>
    <row r="576" spans="1:6" ht="15" customHeight="1">
      <c r="A576" s="214"/>
      <c r="B576" s="223"/>
      <c r="C576" s="223"/>
      <c r="D576" s="210"/>
      <c r="F576" s="274"/>
    </row>
    <row r="577" spans="1:6" ht="15" customHeight="1">
      <c r="A577" s="214" t="s">
        <v>16</v>
      </c>
      <c r="B577" s="223" t="s">
        <v>1045</v>
      </c>
      <c r="C577" s="223"/>
      <c r="D577" s="210"/>
      <c r="F577" s="274"/>
    </row>
    <row r="578" spans="1:6" ht="15" customHeight="1">
      <c r="A578" s="214"/>
      <c r="B578" s="223" t="s">
        <v>1046</v>
      </c>
      <c r="C578" s="223"/>
      <c r="D578" s="210" t="s">
        <v>374</v>
      </c>
      <c r="F578" s="274"/>
    </row>
    <row r="579" spans="1:6" ht="15" customHeight="1">
      <c r="A579" s="214"/>
      <c r="B579" s="223"/>
      <c r="C579" s="223"/>
      <c r="D579" s="210"/>
      <c r="F579" s="274"/>
    </row>
    <row r="580" spans="1:6" ht="15" customHeight="1">
      <c r="A580" s="83"/>
      <c r="B580" s="249" t="s">
        <v>183</v>
      </c>
      <c r="C580" s="165"/>
      <c r="D580" s="74"/>
      <c r="E580" s="409"/>
      <c r="F580" s="72"/>
    </row>
    <row r="581" spans="1:6" ht="15" customHeight="1">
      <c r="A581" s="83"/>
      <c r="B581" s="250"/>
      <c r="C581" s="165"/>
      <c r="D581" s="12"/>
      <c r="E581" s="26"/>
      <c r="F581" s="27"/>
    </row>
    <row r="582" spans="1:6" ht="15" customHeight="1">
      <c r="A582" s="83"/>
      <c r="B582" s="250" t="s">
        <v>1024</v>
      </c>
      <c r="C582" s="165"/>
      <c r="D582" s="12"/>
      <c r="E582" s="26"/>
      <c r="F582" s="27"/>
    </row>
    <row r="583" spans="1:6" ht="15" customHeight="1">
      <c r="A583" s="83"/>
      <c r="B583" s="251" t="s">
        <v>1025</v>
      </c>
      <c r="C583" s="165"/>
      <c r="D583" s="12"/>
      <c r="E583" s="26"/>
      <c r="F583" s="27"/>
    </row>
    <row r="584" spans="1:6" ht="15" customHeight="1">
      <c r="A584" s="83"/>
      <c r="B584" s="251" t="s">
        <v>1026</v>
      </c>
      <c r="C584" s="165"/>
      <c r="D584" s="12"/>
      <c r="E584" s="26"/>
      <c r="F584" s="27"/>
    </row>
    <row r="585" spans="1:6" ht="15" customHeight="1">
      <c r="A585" s="83"/>
      <c r="B585" s="251"/>
      <c r="C585" s="165"/>
      <c r="D585" s="12"/>
      <c r="E585" s="26"/>
      <c r="F585" s="27"/>
    </row>
    <row r="586" spans="1:6" ht="15" customHeight="1">
      <c r="A586" s="83" t="s">
        <v>24</v>
      </c>
      <c r="B586" s="251" t="s">
        <v>1023</v>
      </c>
      <c r="C586" s="165">
        <v>260</v>
      </c>
      <c r="D586" s="12" t="s">
        <v>15</v>
      </c>
      <c r="E586" s="26"/>
      <c r="F586" s="27"/>
    </row>
    <row r="587" spans="1:6" ht="15" customHeight="1">
      <c r="A587" s="83"/>
      <c r="B587" s="251"/>
      <c r="C587" s="165"/>
      <c r="D587" s="12"/>
      <c r="E587" s="26"/>
      <c r="F587" s="27"/>
    </row>
    <row r="588" spans="1:6" ht="15" customHeight="1">
      <c r="A588" s="83"/>
      <c r="B588" s="246" t="s">
        <v>1024</v>
      </c>
      <c r="C588" s="165"/>
      <c r="D588" s="12"/>
      <c r="E588" s="26"/>
      <c r="F588" s="27"/>
    </row>
    <row r="589" spans="1:6" ht="15" customHeight="1">
      <c r="A589" s="83"/>
      <c r="B589" s="246" t="s">
        <v>1025</v>
      </c>
      <c r="C589" s="165"/>
      <c r="D589" s="12"/>
      <c r="E589" s="26"/>
      <c r="F589" s="27"/>
    </row>
    <row r="590" spans="1:6" ht="15" customHeight="1">
      <c r="A590" s="83"/>
      <c r="B590" s="246" t="s">
        <v>1026</v>
      </c>
      <c r="C590" s="165"/>
      <c r="D590" s="12"/>
      <c r="E590" s="26"/>
      <c r="F590" s="27"/>
    </row>
    <row r="591" spans="1:6" ht="15" customHeight="1">
      <c r="A591" s="11"/>
      <c r="B591" s="30"/>
      <c r="C591" s="165"/>
      <c r="D591" s="12"/>
      <c r="E591" s="26"/>
      <c r="F591" s="27"/>
    </row>
    <row r="592" spans="1:6" ht="15" customHeight="1">
      <c r="A592" s="29" t="s">
        <v>31</v>
      </c>
      <c r="B592" s="33" t="s">
        <v>432</v>
      </c>
      <c r="C592" s="165">
        <v>17</v>
      </c>
      <c r="D592" s="12" t="s">
        <v>15</v>
      </c>
      <c r="E592" s="26"/>
      <c r="F592" s="27"/>
    </row>
    <row r="593" spans="1:6" ht="15" customHeight="1">
      <c r="A593" s="29"/>
      <c r="B593" s="33"/>
      <c r="C593" s="165"/>
      <c r="D593" s="12"/>
      <c r="E593" s="26"/>
      <c r="F593" s="27"/>
    </row>
    <row r="594" spans="1:6" ht="15" customHeight="1">
      <c r="A594" s="29"/>
      <c r="B594" s="33"/>
      <c r="C594" s="165"/>
      <c r="D594" s="12"/>
      <c r="E594" s="26"/>
      <c r="F594" s="27"/>
    </row>
    <row r="595" spans="1:6" ht="15" customHeight="1">
      <c r="A595" s="83"/>
      <c r="B595" s="252"/>
      <c r="C595" s="254"/>
      <c r="D595" s="12"/>
      <c r="E595" s="85"/>
      <c r="F595" s="86"/>
    </row>
    <row r="596" spans="1:6" ht="15" customHeight="1">
      <c r="A596" s="83"/>
      <c r="B596" s="253"/>
      <c r="C596" s="165"/>
      <c r="D596" s="12"/>
      <c r="E596" s="85"/>
      <c r="F596" s="86"/>
    </row>
    <row r="597" spans="1:6" ht="15" customHeight="1">
      <c r="A597" s="83"/>
      <c r="B597" s="87"/>
      <c r="C597" s="11"/>
      <c r="D597" s="12"/>
      <c r="E597" s="85"/>
      <c r="F597" s="86"/>
    </row>
    <row r="598" spans="1:6" ht="15" customHeight="1">
      <c r="A598" s="83"/>
      <c r="B598" s="84"/>
      <c r="C598" s="11"/>
      <c r="D598" s="12"/>
      <c r="E598" s="85"/>
      <c r="F598" s="86"/>
    </row>
    <row r="599" spans="1:6" ht="15" customHeight="1">
      <c r="A599" s="83"/>
      <c r="B599" s="30"/>
      <c r="D599" s="12"/>
      <c r="E599" s="85"/>
      <c r="F599" s="76"/>
    </row>
    <row r="600" spans="1:6" ht="15" customHeight="1">
      <c r="A600" s="29"/>
      <c r="B600" s="82"/>
      <c r="C600" s="11"/>
      <c r="D600" s="12"/>
      <c r="E600" s="26"/>
      <c r="F600" s="27"/>
    </row>
    <row r="601" spans="1:6" ht="15" customHeight="1">
      <c r="A601" s="29"/>
      <c r="B601" s="82"/>
      <c r="C601" s="11"/>
      <c r="D601" s="12"/>
      <c r="E601" s="26"/>
      <c r="F601" s="27"/>
    </row>
    <row r="602" spans="1:6" ht="15" customHeight="1">
      <c r="A602" s="29"/>
      <c r="B602" s="82"/>
      <c r="C602" s="11"/>
      <c r="D602" s="12"/>
      <c r="E602" s="26"/>
      <c r="F602" s="27"/>
    </row>
    <row r="603" spans="1:6" ht="15" customHeight="1">
      <c r="A603" s="29"/>
      <c r="B603" s="82"/>
      <c r="C603" s="11"/>
      <c r="D603" s="12"/>
      <c r="E603" s="26"/>
      <c r="F603" s="27"/>
    </row>
    <row r="604" spans="1:6" ht="15" customHeight="1">
      <c r="A604" s="29"/>
      <c r="B604" s="82"/>
      <c r="C604" s="11"/>
      <c r="D604" s="12"/>
      <c r="E604" s="26"/>
      <c r="F604" s="27"/>
    </row>
    <row r="605" spans="1:6" ht="15" customHeight="1">
      <c r="A605" s="29"/>
      <c r="B605" s="82"/>
      <c r="C605" s="11"/>
      <c r="D605" s="12"/>
      <c r="E605" s="26"/>
      <c r="F605" s="27"/>
    </row>
    <row r="606" spans="1:6" ht="15" customHeight="1">
      <c r="A606" s="29"/>
      <c r="B606" s="82"/>
      <c r="C606" s="11"/>
      <c r="D606" s="12"/>
      <c r="E606" s="26"/>
      <c r="F606" s="27"/>
    </row>
    <row r="607" spans="1:6" ht="15" customHeight="1">
      <c r="A607" s="29"/>
      <c r="B607" s="82"/>
      <c r="C607" s="11"/>
      <c r="D607" s="12"/>
      <c r="E607" s="26"/>
      <c r="F607" s="27"/>
    </row>
    <row r="608" spans="1:6" ht="15" customHeight="1">
      <c r="A608" s="29"/>
      <c r="B608" s="82"/>
      <c r="C608" s="11"/>
      <c r="D608" s="12"/>
      <c r="E608" s="26"/>
      <c r="F608" s="27"/>
    </row>
    <row r="609" spans="1:6" ht="15" customHeight="1">
      <c r="A609" s="29"/>
      <c r="B609" s="82"/>
      <c r="C609" s="11"/>
      <c r="D609" s="12"/>
      <c r="E609" s="26"/>
      <c r="F609" s="27"/>
    </row>
    <row r="610" spans="1:6" ht="15" customHeight="1">
      <c r="A610" s="29"/>
      <c r="B610" s="25"/>
      <c r="C610" s="11"/>
      <c r="D610" s="12"/>
      <c r="E610" s="26"/>
      <c r="F610" s="27"/>
    </row>
    <row r="611" spans="1:6" ht="15" customHeight="1">
      <c r="A611" s="21"/>
      <c r="B611" s="39"/>
      <c r="C611" s="40"/>
      <c r="D611" s="41"/>
      <c r="E611" s="42"/>
      <c r="F611" s="24"/>
    </row>
    <row r="612" spans="1:6" ht="15" customHeight="1">
      <c r="A612" s="15"/>
      <c r="B612" s="43" t="s">
        <v>17</v>
      </c>
      <c r="C612" s="17"/>
      <c r="D612" s="18"/>
      <c r="E612" s="44" t="s">
        <v>35</v>
      </c>
      <c r="F612" s="38"/>
    </row>
    <row r="613" spans="1:6" ht="15" customHeight="1">
      <c r="A613" s="9"/>
      <c r="B613" s="45"/>
      <c r="C613" s="11"/>
      <c r="D613" s="12"/>
      <c r="F613" s="14"/>
    </row>
    <row r="614" spans="1:6" ht="15" customHeight="1" thickBot="1">
      <c r="A614" s="275"/>
      <c r="B614" s="102" t="s">
        <v>401</v>
      </c>
      <c r="C614" s="70">
        <f>C537+0.1</f>
        <v>3.8000000000000007</v>
      </c>
      <c r="D614" s="12"/>
      <c r="F614" s="14"/>
    </row>
    <row r="615" spans="1:6" ht="15" customHeight="1">
      <c r="A615" s="167"/>
      <c r="B615" s="168"/>
      <c r="C615" s="169"/>
      <c r="D615" s="276"/>
      <c r="E615" s="277"/>
      <c r="F615" s="278"/>
    </row>
    <row r="616" spans="1:6" ht="15" customHeight="1">
      <c r="A616" s="73"/>
      <c r="B616" s="45"/>
      <c r="C616" s="11"/>
      <c r="D616" s="12"/>
      <c r="E616" s="79" t="s">
        <v>30</v>
      </c>
      <c r="F616" s="397"/>
    </row>
    <row r="617" spans="1:6" ht="15" customHeight="1">
      <c r="A617" s="280"/>
      <c r="B617" s="16"/>
      <c r="C617" s="17"/>
      <c r="D617" s="18"/>
      <c r="E617" s="19"/>
      <c r="F617" s="281"/>
    </row>
    <row r="618" spans="1:6" ht="15" customHeight="1">
      <c r="A618" s="282"/>
      <c r="B618" s="22"/>
      <c r="C618" s="11"/>
      <c r="D618" s="12"/>
      <c r="E618" s="23"/>
      <c r="F618" s="283"/>
    </row>
    <row r="619" spans="1:6" ht="15" customHeight="1">
      <c r="A619" s="73"/>
      <c r="B619" s="25" t="s">
        <v>1</v>
      </c>
      <c r="C619" s="11"/>
      <c r="D619" s="12"/>
      <c r="E619" s="26"/>
      <c r="F619" s="284"/>
    </row>
    <row r="620" spans="1:6" ht="15" customHeight="1">
      <c r="A620" s="73"/>
      <c r="B620" s="25" t="s">
        <v>1</v>
      </c>
      <c r="C620" s="11"/>
      <c r="D620" s="12"/>
      <c r="E620" s="26"/>
      <c r="F620" s="284"/>
    </row>
    <row r="621" spans="1:6" ht="15" customHeight="1">
      <c r="A621" s="73" t="s">
        <v>1</v>
      </c>
      <c r="B621" s="25" t="s">
        <v>1</v>
      </c>
      <c r="C621" s="11" t="s">
        <v>1</v>
      </c>
      <c r="D621" s="12"/>
      <c r="E621" s="26"/>
      <c r="F621" s="284"/>
    </row>
    <row r="622" spans="1:6" ht="15" customHeight="1">
      <c r="A622" s="73" t="s">
        <v>1</v>
      </c>
      <c r="B622" s="25" t="s">
        <v>1</v>
      </c>
      <c r="C622" s="11"/>
      <c r="D622" s="12"/>
      <c r="E622" s="26"/>
      <c r="F622" s="284"/>
    </row>
    <row r="623" spans="1:6" ht="15" customHeight="1">
      <c r="A623" s="73" t="s">
        <v>1</v>
      </c>
      <c r="B623" s="25" t="s">
        <v>1</v>
      </c>
      <c r="C623" s="11" t="s">
        <v>1</v>
      </c>
      <c r="D623" s="12"/>
      <c r="E623" s="26"/>
      <c r="F623" s="284"/>
    </row>
    <row r="624" spans="1:6" ht="15" customHeight="1">
      <c r="A624" s="73"/>
      <c r="B624" s="25" t="s">
        <v>1</v>
      </c>
      <c r="C624" s="11"/>
      <c r="D624" s="12"/>
      <c r="E624" s="26"/>
      <c r="F624" s="284"/>
    </row>
    <row r="625" spans="1:6" ht="15" customHeight="1">
      <c r="A625" s="73"/>
      <c r="B625" s="25"/>
      <c r="C625" s="11"/>
      <c r="D625" s="12"/>
      <c r="E625" s="26"/>
      <c r="F625" s="284"/>
    </row>
    <row r="626" spans="1:6" ht="15" customHeight="1">
      <c r="A626" s="73"/>
      <c r="B626" s="25"/>
      <c r="C626" s="11"/>
      <c r="D626" s="12"/>
      <c r="E626" s="26"/>
      <c r="F626" s="284"/>
    </row>
    <row r="627" spans="1:6" ht="15" customHeight="1">
      <c r="A627" s="73"/>
      <c r="B627" s="25"/>
      <c r="C627" s="11"/>
      <c r="D627" s="12"/>
      <c r="E627" s="26"/>
      <c r="F627" s="284"/>
    </row>
    <row r="628" spans="1:6" ht="15" customHeight="1">
      <c r="A628" s="73"/>
      <c r="B628" s="25"/>
      <c r="C628" s="11"/>
      <c r="D628" s="12"/>
      <c r="E628" s="26"/>
      <c r="F628" s="284"/>
    </row>
    <row r="629" spans="1:6" ht="15" customHeight="1">
      <c r="A629" s="73"/>
      <c r="B629" s="25"/>
      <c r="C629" s="11"/>
      <c r="D629" s="12"/>
      <c r="E629" s="26"/>
      <c r="F629" s="284"/>
    </row>
    <row r="630" spans="1:6" ht="15" customHeight="1">
      <c r="A630" s="73"/>
      <c r="B630" s="25" t="s">
        <v>1</v>
      </c>
      <c r="C630" s="11"/>
      <c r="D630" s="12"/>
      <c r="E630" s="26"/>
      <c r="F630" s="284"/>
    </row>
    <row r="631" spans="1:6" ht="15" customHeight="1">
      <c r="A631" s="73"/>
      <c r="B631" s="25" t="s">
        <v>1</v>
      </c>
      <c r="C631" s="11" t="s">
        <v>1</v>
      </c>
      <c r="D631" s="12"/>
      <c r="E631" s="26"/>
      <c r="F631" s="284"/>
    </row>
    <row r="632" spans="1:6" ht="15" customHeight="1">
      <c r="A632" s="73" t="s">
        <v>1</v>
      </c>
      <c r="B632" s="25" t="s">
        <v>1</v>
      </c>
      <c r="C632" s="11" t="s">
        <v>1</v>
      </c>
      <c r="D632" s="12"/>
      <c r="E632" s="26"/>
      <c r="F632" s="284"/>
    </row>
    <row r="633" spans="1:6" ht="15" customHeight="1">
      <c r="A633" s="73"/>
      <c r="B633" s="25" t="s">
        <v>1</v>
      </c>
      <c r="C633" s="11"/>
      <c r="D633" s="12"/>
      <c r="E633" s="26"/>
      <c r="F633" s="284"/>
    </row>
    <row r="634" spans="1:6" ht="15" customHeight="1">
      <c r="A634" s="73" t="s">
        <v>1</v>
      </c>
      <c r="B634" s="25" t="s">
        <v>1</v>
      </c>
      <c r="C634" s="11" t="s">
        <v>1</v>
      </c>
      <c r="D634" s="12"/>
      <c r="E634" s="26"/>
      <c r="F634" s="284"/>
    </row>
    <row r="635" spans="1:6" ht="15" customHeight="1">
      <c r="A635" s="73"/>
      <c r="B635" s="25" t="s">
        <v>1</v>
      </c>
      <c r="C635" s="11"/>
      <c r="D635" s="12"/>
      <c r="E635" s="26"/>
      <c r="F635" s="284"/>
    </row>
    <row r="636" spans="1:6" ht="15" customHeight="1">
      <c r="A636" s="73" t="s">
        <v>1</v>
      </c>
      <c r="B636" s="25" t="s">
        <v>1</v>
      </c>
      <c r="C636" s="11"/>
      <c r="D636" s="12"/>
      <c r="E636" s="26"/>
      <c r="F636" s="284"/>
    </row>
    <row r="637" spans="1:6" ht="15" customHeight="1">
      <c r="A637" s="73"/>
      <c r="B637" s="25" t="s">
        <v>1</v>
      </c>
      <c r="C637" s="11"/>
      <c r="D637" s="12"/>
      <c r="E637" s="26"/>
      <c r="F637" s="284"/>
    </row>
    <row r="638" spans="1:6" ht="15" customHeight="1">
      <c r="A638" s="73"/>
      <c r="B638" s="56" t="s">
        <v>27</v>
      </c>
      <c r="C638" s="11"/>
      <c r="D638" s="12"/>
      <c r="E638" s="26"/>
      <c r="F638" s="284"/>
    </row>
    <row r="639" spans="1:6" ht="15" customHeight="1">
      <c r="A639" s="73"/>
      <c r="B639" s="56" t="s">
        <v>1</v>
      </c>
      <c r="C639" s="11" t="s">
        <v>1</v>
      </c>
      <c r="D639" s="12"/>
      <c r="E639" s="26"/>
      <c r="F639" s="284"/>
    </row>
    <row r="640" spans="1:6" ht="15" customHeight="1">
      <c r="A640" s="73"/>
      <c r="B640" s="56" t="s">
        <v>70</v>
      </c>
      <c r="C640" s="11" t="s">
        <v>1</v>
      </c>
      <c r="D640" s="12"/>
      <c r="E640" s="26"/>
      <c r="F640" s="284"/>
    </row>
    <row r="641" spans="1:6" ht="15" customHeight="1">
      <c r="A641" s="73" t="s">
        <v>1</v>
      </c>
      <c r="B641" s="25" t="s">
        <v>1</v>
      </c>
      <c r="C641" s="11"/>
      <c r="D641" s="12"/>
      <c r="E641" s="26"/>
      <c r="F641" s="284"/>
    </row>
    <row r="642" spans="1:6" ht="15" customHeight="1">
      <c r="A642" s="73"/>
      <c r="B642" s="57">
        <f>C537</f>
        <v>3.7000000000000006</v>
      </c>
      <c r="C642" s="11" t="s">
        <v>1</v>
      </c>
      <c r="D642" s="12"/>
      <c r="E642" s="26"/>
      <c r="F642" s="284"/>
    </row>
    <row r="643" spans="1:6" ht="15" customHeight="1">
      <c r="A643" s="73" t="s">
        <v>1</v>
      </c>
      <c r="B643" s="57" t="s">
        <v>1</v>
      </c>
      <c r="C643" s="11"/>
      <c r="D643" s="12"/>
      <c r="E643" s="26"/>
      <c r="F643" s="284"/>
    </row>
    <row r="644" spans="1:6" ht="15" customHeight="1">
      <c r="A644" s="73" t="s">
        <v>1</v>
      </c>
      <c r="B644" s="57">
        <f>C614</f>
        <v>3.8000000000000007</v>
      </c>
      <c r="C644" s="11" t="s">
        <v>1</v>
      </c>
      <c r="D644" s="12"/>
      <c r="E644" s="26"/>
      <c r="F644" s="284"/>
    </row>
    <row r="645" spans="1:6" ht="15" customHeight="1">
      <c r="A645" s="73"/>
      <c r="B645" s="25" t="s">
        <v>1</v>
      </c>
      <c r="C645" s="11"/>
      <c r="D645" s="12"/>
      <c r="E645" s="26"/>
      <c r="F645" s="284"/>
    </row>
    <row r="646" spans="1:6" ht="15" customHeight="1">
      <c r="A646" s="73"/>
      <c r="B646" s="57"/>
      <c r="C646" s="11"/>
      <c r="D646" s="12"/>
      <c r="E646" s="26"/>
      <c r="F646" s="284"/>
    </row>
    <row r="647" spans="1:6" ht="15" customHeight="1">
      <c r="A647" s="73"/>
      <c r="B647" s="25" t="s">
        <v>1</v>
      </c>
      <c r="C647" s="11"/>
      <c r="D647" s="12"/>
      <c r="E647" s="26"/>
      <c r="F647" s="284"/>
    </row>
    <row r="648" spans="1:6" ht="15" customHeight="1">
      <c r="A648" s="73"/>
      <c r="B648" s="25" t="s">
        <v>1</v>
      </c>
      <c r="C648" s="11"/>
      <c r="D648" s="12"/>
      <c r="E648" s="26"/>
      <c r="F648" s="284"/>
    </row>
    <row r="649" spans="1:6" ht="15" customHeight="1">
      <c r="A649" s="73" t="s">
        <v>1</v>
      </c>
      <c r="B649" s="25" t="s">
        <v>1</v>
      </c>
      <c r="C649" s="11"/>
      <c r="D649" s="12"/>
      <c r="E649" s="26"/>
      <c r="F649" s="284"/>
    </row>
    <row r="650" spans="1:6" ht="15" customHeight="1">
      <c r="A650" s="73"/>
      <c r="B650" s="25" t="s">
        <v>1</v>
      </c>
      <c r="C650" s="11" t="s">
        <v>1</v>
      </c>
      <c r="D650" s="12"/>
      <c r="E650" s="26"/>
      <c r="F650" s="284"/>
    </row>
    <row r="651" spans="1:6" ht="15" customHeight="1">
      <c r="A651" s="73"/>
      <c r="B651" s="25" t="s">
        <v>1</v>
      </c>
      <c r="C651" s="11"/>
      <c r="D651" s="12"/>
      <c r="E651" s="26"/>
      <c r="F651" s="284"/>
    </row>
    <row r="652" spans="1:6" ht="15" customHeight="1">
      <c r="A652" s="73"/>
      <c r="B652" s="25" t="s">
        <v>1</v>
      </c>
      <c r="C652" s="11"/>
      <c r="D652" s="12"/>
      <c r="E652" s="26"/>
      <c r="F652" s="284"/>
    </row>
    <row r="653" spans="1:6" ht="15" customHeight="1">
      <c r="A653" s="73"/>
      <c r="B653" s="25" t="s">
        <v>1</v>
      </c>
      <c r="C653" s="11"/>
      <c r="D653" s="12"/>
      <c r="E653" s="26"/>
      <c r="F653" s="284"/>
    </row>
    <row r="654" spans="1:6" ht="15" customHeight="1">
      <c r="A654" s="73" t="s">
        <v>1</v>
      </c>
      <c r="B654" s="25" t="s">
        <v>1</v>
      </c>
      <c r="C654" s="11" t="s">
        <v>1</v>
      </c>
      <c r="D654" s="12"/>
      <c r="E654" s="26"/>
      <c r="F654" s="284"/>
    </row>
    <row r="655" spans="1:6" ht="15" customHeight="1">
      <c r="A655" s="73" t="s">
        <v>1</v>
      </c>
      <c r="B655" s="25" t="s">
        <v>1</v>
      </c>
      <c r="C655" s="11" t="s">
        <v>1</v>
      </c>
      <c r="D655" s="12"/>
      <c r="E655" s="26"/>
      <c r="F655" s="284"/>
    </row>
    <row r="656" spans="1:6" ht="15" customHeight="1">
      <c r="A656" s="73" t="s">
        <v>1</v>
      </c>
      <c r="B656" s="25" t="s">
        <v>1</v>
      </c>
      <c r="C656" s="11" t="s">
        <v>1</v>
      </c>
      <c r="D656" s="12"/>
      <c r="E656" s="26"/>
      <c r="F656" s="284"/>
    </row>
    <row r="657" spans="1:6" ht="15" customHeight="1">
      <c r="A657" s="73"/>
      <c r="B657" s="25" t="s">
        <v>1</v>
      </c>
      <c r="C657" s="11"/>
      <c r="D657" s="12"/>
      <c r="E657" s="26"/>
      <c r="F657" s="284"/>
    </row>
    <row r="658" spans="1:6" ht="15" customHeight="1">
      <c r="A658" s="73"/>
      <c r="B658" s="25" t="s">
        <v>1</v>
      </c>
      <c r="C658" s="11"/>
      <c r="D658" s="12"/>
      <c r="E658" s="26"/>
      <c r="F658" s="284"/>
    </row>
    <row r="659" spans="1:6" ht="15" customHeight="1">
      <c r="A659" s="73" t="s">
        <v>1</v>
      </c>
      <c r="B659" s="25" t="s">
        <v>1</v>
      </c>
      <c r="C659" s="11" t="s">
        <v>1</v>
      </c>
      <c r="D659" s="12"/>
      <c r="E659" s="26"/>
      <c r="F659" s="284"/>
    </row>
    <row r="660" spans="1:6" ht="15" customHeight="1">
      <c r="A660" s="73"/>
      <c r="B660" s="25" t="s">
        <v>1</v>
      </c>
      <c r="C660" s="11" t="s">
        <v>1</v>
      </c>
      <c r="D660" s="12"/>
      <c r="E660" s="26"/>
      <c r="F660" s="284"/>
    </row>
    <row r="661" spans="1:6" ht="15" customHeight="1">
      <c r="A661" s="73"/>
      <c r="B661" s="25" t="s">
        <v>1</v>
      </c>
      <c r="C661" s="11" t="s">
        <v>1</v>
      </c>
      <c r="D661" s="12"/>
      <c r="E661" s="26"/>
      <c r="F661" s="284"/>
    </row>
    <row r="662" spans="1:6" ht="15" customHeight="1">
      <c r="A662" s="73" t="s">
        <v>1</v>
      </c>
      <c r="B662" s="25" t="s">
        <v>1</v>
      </c>
      <c r="C662" s="11"/>
      <c r="D662" s="12"/>
      <c r="E662" s="26"/>
      <c r="F662" s="284"/>
    </row>
    <row r="663" spans="1:6" ht="15" customHeight="1">
      <c r="A663" s="73" t="s">
        <v>1</v>
      </c>
      <c r="B663" s="25" t="s">
        <v>1</v>
      </c>
      <c r="C663" s="11" t="s">
        <v>1</v>
      </c>
      <c r="D663" s="12"/>
      <c r="E663" s="26"/>
      <c r="F663" s="284"/>
    </row>
    <row r="664" spans="1:6" ht="15" customHeight="1">
      <c r="A664" s="73"/>
      <c r="B664" s="25" t="s">
        <v>1</v>
      </c>
      <c r="C664" s="11"/>
      <c r="D664" s="12"/>
      <c r="E664" s="26"/>
      <c r="F664" s="284"/>
    </row>
    <row r="665" spans="1:6" ht="15" customHeight="1">
      <c r="A665" s="73"/>
      <c r="B665" s="25" t="s">
        <v>1</v>
      </c>
      <c r="C665" s="11" t="s">
        <v>1</v>
      </c>
      <c r="D665" s="12"/>
      <c r="E665" s="26"/>
      <c r="F665" s="284" t="s">
        <v>1</v>
      </c>
    </row>
    <row r="666" spans="1:6" ht="15" customHeight="1">
      <c r="A666" s="73"/>
      <c r="B666" s="25" t="s">
        <v>1</v>
      </c>
      <c r="C666" s="11" t="s">
        <v>1</v>
      </c>
      <c r="D666" s="12"/>
      <c r="E666" s="26"/>
      <c r="F666" s="284"/>
    </row>
    <row r="667" spans="1:6" ht="15" customHeight="1">
      <c r="A667" s="73"/>
      <c r="B667" s="25"/>
      <c r="C667" s="11"/>
      <c r="D667" s="12"/>
      <c r="E667" s="26"/>
      <c r="F667" s="284"/>
    </row>
    <row r="668" spans="1:6" ht="15" customHeight="1">
      <c r="A668" s="73"/>
      <c r="B668" s="25"/>
      <c r="C668" s="11"/>
      <c r="D668" s="12"/>
      <c r="E668" s="26"/>
      <c r="F668" s="284"/>
    </row>
    <row r="669" spans="1:6" ht="15" customHeight="1">
      <c r="A669" s="73"/>
      <c r="B669" s="25"/>
      <c r="C669" s="11"/>
      <c r="D669" s="12"/>
      <c r="E669" s="26"/>
      <c r="F669" s="284"/>
    </row>
    <row r="670" spans="1:6" ht="15" customHeight="1">
      <c r="A670" s="73"/>
      <c r="B670" s="25"/>
      <c r="C670" s="11"/>
      <c r="D670" s="12"/>
      <c r="E670" s="26"/>
      <c r="F670" s="284"/>
    </row>
    <row r="671" spans="1:6" ht="15" customHeight="1">
      <c r="A671" s="73"/>
      <c r="B671" s="25"/>
      <c r="C671" s="11"/>
      <c r="D671" s="12"/>
      <c r="E671" s="26"/>
      <c r="F671" s="284"/>
    </row>
    <row r="672" spans="1:6" ht="15" customHeight="1">
      <c r="A672" s="73"/>
      <c r="B672" s="25"/>
      <c r="C672" s="11"/>
      <c r="D672" s="12"/>
      <c r="E672" s="26"/>
      <c r="F672" s="284"/>
    </row>
    <row r="673" spans="1:6" ht="15" customHeight="1">
      <c r="A673" s="73"/>
      <c r="B673" s="25"/>
      <c r="C673" s="11"/>
      <c r="D673" s="12"/>
      <c r="E673" s="26"/>
      <c r="F673" s="284"/>
    </row>
    <row r="674" spans="1:6" ht="15" customHeight="1">
      <c r="A674" s="73"/>
      <c r="B674" s="25"/>
      <c r="C674" s="11"/>
      <c r="D674" s="12"/>
      <c r="E674" s="26"/>
      <c r="F674" s="284"/>
    </row>
    <row r="675" spans="1:6" ht="15" customHeight="1">
      <c r="A675" s="73"/>
      <c r="B675" s="25"/>
      <c r="C675" s="11"/>
      <c r="D675" s="12"/>
      <c r="E675" s="26"/>
      <c r="F675" s="284"/>
    </row>
    <row r="676" spans="1:6" ht="15" customHeight="1">
      <c r="A676" s="73"/>
      <c r="B676" s="25"/>
      <c r="C676" s="11"/>
      <c r="D676" s="12"/>
      <c r="E676" s="26"/>
      <c r="F676" s="284"/>
    </row>
    <row r="677" spans="1:6" ht="15" customHeight="1">
      <c r="A677" s="73"/>
      <c r="B677" s="25"/>
      <c r="C677" s="11"/>
      <c r="D677" s="12"/>
      <c r="E677" s="26"/>
      <c r="F677" s="284"/>
    </row>
    <row r="678" spans="1:6" ht="15" customHeight="1">
      <c r="A678" s="73"/>
      <c r="B678" s="25"/>
      <c r="C678" s="11"/>
      <c r="D678" s="12"/>
      <c r="E678" s="26"/>
      <c r="F678" s="284"/>
    </row>
    <row r="679" spans="1:6" ht="15" customHeight="1">
      <c r="A679" s="73"/>
      <c r="B679" s="25"/>
      <c r="C679" s="11"/>
      <c r="D679" s="12"/>
      <c r="E679" s="26"/>
      <c r="F679" s="284"/>
    </row>
    <row r="680" spans="1:6" ht="15" customHeight="1">
      <c r="A680" s="73"/>
      <c r="B680" s="25"/>
      <c r="C680" s="11"/>
      <c r="D680" s="12"/>
      <c r="E680" s="26"/>
      <c r="F680" s="284"/>
    </row>
    <row r="681" spans="1:6" ht="15" customHeight="1">
      <c r="A681" s="73"/>
      <c r="B681" s="25"/>
      <c r="C681" s="11"/>
      <c r="D681" s="12"/>
      <c r="E681" s="26"/>
      <c r="F681" s="284"/>
    </row>
    <row r="682" spans="1:6" ht="15" customHeight="1">
      <c r="A682" s="73"/>
      <c r="B682" s="25"/>
      <c r="C682" s="11"/>
      <c r="D682" s="12"/>
      <c r="E682" s="26"/>
      <c r="F682" s="284"/>
    </row>
    <row r="683" spans="1:6" ht="15" customHeight="1">
      <c r="A683" s="73"/>
      <c r="B683" s="25"/>
      <c r="C683" s="11"/>
      <c r="D683" s="12"/>
      <c r="E683" s="26"/>
      <c r="F683" s="284"/>
    </row>
    <row r="684" spans="1:6" ht="15" customHeight="1">
      <c r="A684" s="73"/>
      <c r="B684" s="25"/>
      <c r="C684" s="11"/>
      <c r="D684" s="12"/>
      <c r="E684" s="26"/>
      <c r="F684" s="284"/>
    </row>
    <row r="685" spans="1:6" ht="15" customHeight="1">
      <c r="A685" s="73"/>
      <c r="B685" s="25"/>
      <c r="C685" s="11"/>
      <c r="D685" s="12"/>
      <c r="E685" s="26"/>
      <c r="F685" s="284"/>
    </row>
    <row r="686" spans="1:6" ht="15" customHeight="1">
      <c r="A686" s="73"/>
      <c r="B686" s="25"/>
      <c r="C686" s="11"/>
      <c r="D686" s="12"/>
      <c r="E686" s="26"/>
      <c r="F686" s="284"/>
    </row>
    <row r="687" spans="1:6" ht="15" customHeight="1">
      <c r="A687" s="410"/>
      <c r="B687" s="59"/>
      <c r="C687" s="37"/>
      <c r="D687" s="60"/>
      <c r="E687" s="61"/>
      <c r="F687" s="286"/>
    </row>
    <row r="688" spans="1:6" ht="15" customHeight="1">
      <c r="A688" s="73"/>
      <c r="B688" s="45"/>
      <c r="C688" s="11"/>
      <c r="D688" s="12"/>
      <c r="F688" s="283"/>
    </row>
    <row r="689" spans="1:6" ht="15" customHeight="1">
      <c r="A689" s="280" t="s">
        <v>1</v>
      </c>
      <c r="B689" s="43" t="s">
        <v>29</v>
      </c>
      <c r="C689" s="17" t="s">
        <v>1</v>
      </c>
      <c r="D689" s="18"/>
      <c r="E689" s="44" t="s">
        <v>18</v>
      </c>
      <c r="F689" s="286"/>
    </row>
    <row r="690" spans="1:6" ht="15" customHeight="1">
      <c r="A690" s="73" t="s">
        <v>1</v>
      </c>
      <c r="B690" s="45" t="s">
        <v>1</v>
      </c>
      <c r="C690" s="11" t="s">
        <v>1</v>
      </c>
      <c r="D690" s="12"/>
      <c r="E690" s="8" t="s">
        <v>1</v>
      </c>
      <c r="F690" s="287"/>
    </row>
    <row r="691" spans="1:6" ht="15" customHeight="1" thickBot="1">
      <c r="A691" s="288"/>
      <c r="B691" s="289" t="s">
        <v>401</v>
      </c>
      <c r="C691" s="220">
        <f>C614+0.1</f>
        <v>3.9000000000000008</v>
      </c>
      <c r="D691" s="291"/>
      <c r="E691" s="292"/>
      <c r="F691" s="293"/>
    </row>
    <row r="692" spans="1:6" ht="15" customHeight="1">
      <c r="A692" s="167"/>
      <c r="B692" s="168"/>
      <c r="C692" s="169"/>
      <c r="D692" s="276"/>
      <c r="E692" s="277"/>
      <c r="F692" s="278"/>
    </row>
    <row r="693" spans="1:6" ht="15" customHeight="1">
      <c r="A693" s="73"/>
      <c r="B693" s="10" t="s">
        <v>33</v>
      </c>
      <c r="C693" s="11"/>
      <c r="D693" s="12"/>
      <c r="E693" s="62"/>
      <c r="F693" s="279"/>
    </row>
    <row r="694" spans="1:6" ht="15" customHeight="1">
      <c r="A694" s="280"/>
      <c r="B694" s="16"/>
      <c r="C694" s="17"/>
      <c r="D694" s="18"/>
      <c r="E694" s="19"/>
      <c r="F694" s="281"/>
    </row>
    <row r="695" spans="1:6" ht="15" customHeight="1">
      <c r="A695" s="282"/>
      <c r="B695" s="22"/>
      <c r="C695" s="11"/>
      <c r="D695" s="12"/>
      <c r="E695" s="23"/>
      <c r="F695" s="283"/>
    </row>
    <row r="696" spans="1:6" ht="15" customHeight="1">
      <c r="A696" s="73"/>
      <c r="B696" s="28" t="s">
        <v>138</v>
      </c>
      <c r="C696" s="11"/>
      <c r="D696" s="12"/>
      <c r="E696" s="26"/>
      <c r="F696" s="284"/>
    </row>
    <row r="697" spans="1:6" ht="15" customHeight="1">
      <c r="A697" s="73"/>
      <c r="B697" s="25"/>
      <c r="C697" s="11"/>
      <c r="D697" s="12"/>
      <c r="E697" s="26"/>
      <c r="F697" s="284"/>
    </row>
    <row r="698" spans="1:6" ht="15" customHeight="1">
      <c r="A698" s="285"/>
      <c r="B698" s="25" t="s">
        <v>184</v>
      </c>
      <c r="C698" s="11"/>
      <c r="D698" s="12"/>
      <c r="E698" s="26"/>
      <c r="F698" s="284"/>
    </row>
    <row r="699" spans="1:6" ht="15" customHeight="1">
      <c r="A699" s="285"/>
      <c r="B699" s="25" t="s">
        <v>142</v>
      </c>
      <c r="C699" s="11"/>
      <c r="D699" s="12"/>
      <c r="E699" s="26"/>
      <c r="F699" s="284"/>
    </row>
    <row r="700" spans="1:6" ht="15" customHeight="1">
      <c r="A700" s="285"/>
      <c r="B700" s="25"/>
      <c r="C700" s="11"/>
      <c r="D700" s="12"/>
      <c r="E700" s="26"/>
      <c r="F700" s="284"/>
    </row>
    <row r="701" spans="1:6" ht="15" customHeight="1">
      <c r="A701" s="285" t="s">
        <v>2</v>
      </c>
      <c r="B701" s="25" t="s">
        <v>575</v>
      </c>
      <c r="C701" s="11">
        <v>2</v>
      </c>
      <c r="D701" s="12" t="s">
        <v>5</v>
      </c>
      <c r="E701" s="26"/>
      <c r="F701" s="284"/>
    </row>
    <row r="702" spans="1:6" ht="15" customHeight="1">
      <c r="A702" s="285"/>
      <c r="B702" s="25"/>
      <c r="C702" s="11"/>
      <c r="D702" s="12"/>
      <c r="E702" s="26"/>
      <c r="F702" s="284"/>
    </row>
    <row r="703" spans="1:6" ht="15" customHeight="1">
      <c r="A703" s="285" t="s">
        <v>6</v>
      </c>
      <c r="B703" s="25" t="s">
        <v>185</v>
      </c>
      <c r="C703" s="11">
        <v>6</v>
      </c>
      <c r="D703" s="12" t="s">
        <v>5</v>
      </c>
      <c r="E703" s="26"/>
      <c r="F703" s="284"/>
    </row>
    <row r="704" spans="1:6" ht="15" customHeight="1">
      <c r="A704" s="285"/>
      <c r="B704" s="25"/>
      <c r="C704" s="11"/>
      <c r="D704" s="12"/>
      <c r="E704" s="26"/>
      <c r="F704" s="284"/>
    </row>
    <row r="705" spans="1:6" ht="15" customHeight="1">
      <c r="A705" s="285"/>
      <c r="B705" s="28" t="s">
        <v>146</v>
      </c>
      <c r="C705" s="11"/>
      <c r="D705" s="12"/>
      <c r="E705" s="26"/>
      <c r="F705" s="284"/>
    </row>
    <row r="706" spans="1:6" ht="15" customHeight="1">
      <c r="A706" s="285"/>
      <c r="B706" s="28"/>
      <c r="C706" s="11"/>
      <c r="D706" s="12"/>
      <c r="E706" s="26"/>
      <c r="F706" s="284"/>
    </row>
    <row r="707" spans="1:6" ht="15" customHeight="1">
      <c r="A707" s="285" t="s">
        <v>7</v>
      </c>
      <c r="B707" s="25" t="s">
        <v>186</v>
      </c>
      <c r="C707" s="11">
        <f>73+28</f>
        <v>101</v>
      </c>
      <c r="D707" s="12" t="s">
        <v>15</v>
      </c>
      <c r="E707" s="26"/>
      <c r="F707" s="284"/>
    </row>
    <row r="708" spans="1:6" ht="15" customHeight="1">
      <c r="A708" s="285"/>
      <c r="B708" s="25"/>
      <c r="C708" s="11"/>
      <c r="D708" s="12"/>
      <c r="E708" s="26"/>
      <c r="F708" s="284"/>
    </row>
    <row r="709" spans="1:6" ht="15" customHeight="1">
      <c r="A709" s="285"/>
      <c r="B709" s="28" t="s">
        <v>149</v>
      </c>
      <c r="C709" s="11"/>
      <c r="D709" s="12"/>
      <c r="E709" s="26"/>
      <c r="F709" s="284"/>
    </row>
    <row r="710" spans="1:6" ht="15" customHeight="1">
      <c r="A710" s="285"/>
      <c r="B710" s="25"/>
      <c r="C710" s="11"/>
      <c r="D710" s="12"/>
      <c r="E710" s="26"/>
      <c r="F710" s="284"/>
    </row>
    <row r="711" spans="1:6" ht="15" customHeight="1">
      <c r="A711" s="285" t="s">
        <v>8</v>
      </c>
      <c r="B711" s="25" t="s">
        <v>151</v>
      </c>
      <c r="C711" s="11">
        <v>200</v>
      </c>
      <c r="D711" s="12" t="s">
        <v>97</v>
      </c>
      <c r="E711" s="26"/>
      <c r="F711" s="284"/>
    </row>
    <row r="712" spans="1:6" ht="15" customHeight="1">
      <c r="A712" s="285"/>
      <c r="B712" s="25"/>
      <c r="C712" s="11"/>
      <c r="D712" s="12"/>
      <c r="E712" s="26"/>
      <c r="F712" s="284"/>
    </row>
    <row r="713" spans="1:6" ht="15" customHeight="1">
      <c r="A713" s="285" t="s">
        <v>10</v>
      </c>
      <c r="B713" s="25" t="s">
        <v>152</v>
      </c>
      <c r="C713" s="11"/>
      <c r="D713" s="12"/>
      <c r="E713" s="26"/>
      <c r="F713" s="284"/>
    </row>
    <row r="714" spans="1:6" ht="15" customHeight="1">
      <c r="A714" s="285"/>
      <c r="B714" s="25" t="s">
        <v>153</v>
      </c>
      <c r="C714" s="11">
        <v>900</v>
      </c>
      <c r="D714" s="12" t="s">
        <v>97</v>
      </c>
      <c r="E714" s="26"/>
      <c r="F714" s="284"/>
    </row>
    <row r="715" spans="1:6" ht="15" customHeight="1">
      <c r="A715" s="285"/>
      <c r="B715" s="25"/>
      <c r="C715" s="11"/>
      <c r="D715" s="12"/>
      <c r="E715" s="26"/>
      <c r="F715" s="284"/>
    </row>
    <row r="716" spans="1:6" ht="15" customHeight="1">
      <c r="A716" s="285"/>
      <c r="B716" s="28" t="s">
        <v>187</v>
      </c>
      <c r="C716" s="11"/>
      <c r="D716" s="12"/>
      <c r="E716" s="26"/>
      <c r="F716" s="284"/>
    </row>
    <row r="717" spans="1:6" ht="15" customHeight="1">
      <c r="A717" s="285"/>
      <c r="B717" s="25"/>
      <c r="C717" s="11"/>
      <c r="D717" s="12"/>
      <c r="E717" s="26"/>
      <c r="F717" s="284"/>
    </row>
    <row r="718" spans="1:6" ht="15" customHeight="1">
      <c r="A718" s="83"/>
      <c r="B718" s="84" t="s">
        <v>188</v>
      </c>
      <c r="C718" s="11"/>
      <c r="D718" s="12"/>
      <c r="E718" s="89"/>
      <c r="F718" s="90"/>
    </row>
    <row r="719" spans="1:6" ht="15" customHeight="1">
      <c r="A719" s="83"/>
      <c r="B719" s="84" t="s">
        <v>189</v>
      </c>
      <c r="C719" s="11"/>
      <c r="D719" s="12"/>
      <c r="E719" s="89"/>
      <c r="F719" s="90"/>
    </row>
    <row r="720" spans="1:6" ht="15" customHeight="1">
      <c r="A720" s="83"/>
      <c r="B720" s="84" t="s">
        <v>190</v>
      </c>
      <c r="C720" s="11"/>
      <c r="D720" s="12"/>
      <c r="E720" s="89"/>
      <c r="F720" s="90"/>
    </row>
    <row r="721" spans="1:6" ht="15" customHeight="1">
      <c r="A721" s="83"/>
      <c r="B721" s="30"/>
      <c r="C721" s="11"/>
      <c r="D721" s="12"/>
      <c r="E721" s="89"/>
      <c r="F721" s="90"/>
    </row>
    <row r="722" spans="1:6" ht="15" customHeight="1">
      <c r="A722" s="83" t="s">
        <v>14</v>
      </c>
      <c r="B722" s="30" t="s">
        <v>442</v>
      </c>
      <c r="C722" s="11"/>
      <c r="D722" s="12"/>
      <c r="E722" s="92"/>
      <c r="F722" s="90"/>
    </row>
    <row r="723" spans="1:6" ht="15" customHeight="1">
      <c r="A723" s="83"/>
      <c r="B723" s="30" t="s">
        <v>443</v>
      </c>
      <c r="C723" s="11"/>
      <c r="D723" s="12"/>
      <c r="E723" s="92"/>
      <c r="F723" s="90"/>
    </row>
    <row r="724" spans="1:6" ht="15" customHeight="1">
      <c r="A724" s="83"/>
      <c r="B724" s="30" t="s">
        <v>191</v>
      </c>
      <c r="C724" s="11">
        <v>55</v>
      </c>
      <c r="D724" s="12" t="s">
        <v>15</v>
      </c>
      <c r="E724" s="92"/>
      <c r="F724" s="90"/>
    </row>
    <row r="725" spans="1:6" ht="15" customHeight="1">
      <c r="A725" s="83"/>
      <c r="B725" s="30"/>
      <c r="C725" s="11"/>
      <c r="D725" s="12"/>
      <c r="E725" s="92"/>
      <c r="F725" s="90"/>
    </row>
    <row r="726" spans="1:6" ht="15" customHeight="1">
      <c r="A726" s="73" t="s">
        <v>16</v>
      </c>
      <c r="B726" s="246" t="s">
        <v>572</v>
      </c>
      <c r="C726" s="165">
        <v>168</v>
      </c>
      <c r="D726" s="12" t="s">
        <v>15</v>
      </c>
      <c r="E726" s="92"/>
      <c r="F726" s="90"/>
    </row>
    <row r="727" spans="1:6" ht="15" customHeight="1">
      <c r="A727" s="73"/>
      <c r="B727" s="246"/>
      <c r="C727" s="165"/>
      <c r="D727" s="12"/>
      <c r="E727" s="92"/>
      <c r="F727" s="90"/>
    </row>
    <row r="728" spans="1:6" ht="15" customHeight="1">
      <c r="A728" s="285"/>
      <c r="B728" s="68" t="s">
        <v>192</v>
      </c>
      <c r="C728" s="11"/>
      <c r="D728" s="12"/>
      <c r="E728" s="26"/>
      <c r="F728" s="284"/>
    </row>
    <row r="729" spans="1:6" ht="15" customHeight="1">
      <c r="A729" s="285"/>
      <c r="B729" s="55"/>
      <c r="C729" s="11"/>
      <c r="D729" s="12"/>
      <c r="E729" s="26"/>
      <c r="F729" s="284"/>
    </row>
    <row r="730" spans="1:6" ht="15" customHeight="1">
      <c r="A730" s="285" t="s">
        <v>24</v>
      </c>
      <c r="B730" s="55" t="s">
        <v>446</v>
      </c>
      <c r="C730" s="11"/>
      <c r="D730" s="12"/>
      <c r="E730" s="26"/>
      <c r="F730" s="284"/>
    </row>
    <row r="731" spans="1:6" ht="15" customHeight="1">
      <c r="A731" s="285"/>
      <c r="B731" s="55" t="s">
        <v>193</v>
      </c>
      <c r="C731" s="11">
        <v>18</v>
      </c>
      <c r="D731" s="12" t="s">
        <v>25</v>
      </c>
      <c r="E731" s="26"/>
      <c r="F731" s="284"/>
    </row>
    <row r="732" spans="1:6" ht="15" customHeight="1">
      <c r="A732" s="285"/>
      <c r="B732" s="55"/>
      <c r="C732" s="11"/>
      <c r="D732" s="12"/>
      <c r="E732" s="26"/>
      <c r="F732" s="284"/>
    </row>
    <row r="733" spans="1:6" ht="15" customHeight="1">
      <c r="A733" s="285" t="s">
        <v>31</v>
      </c>
      <c r="B733" s="55" t="s">
        <v>573</v>
      </c>
      <c r="C733" s="11">
        <v>70</v>
      </c>
      <c r="D733" s="12" t="s">
        <v>25</v>
      </c>
      <c r="E733" s="26"/>
      <c r="F733" s="284"/>
    </row>
    <row r="734" spans="1:6" ht="15" customHeight="1">
      <c r="A734" s="285"/>
      <c r="B734" s="55"/>
      <c r="C734" s="11"/>
      <c r="D734" s="12"/>
      <c r="E734" s="26"/>
      <c r="F734" s="284"/>
    </row>
    <row r="735" spans="1:6" ht="15" customHeight="1">
      <c r="A735" s="73"/>
      <c r="B735" s="25"/>
      <c r="C735" s="11"/>
      <c r="D735" s="12"/>
      <c r="E735" s="13"/>
      <c r="F735" s="284"/>
    </row>
    <row r="736" spans="1:6" ht="15" customHeight="1">
      <c r="A736" s="73"/>
      <c r="B736" s="25"/>
      <c r="C736" s="11"/>
      <c r="D736" s="12"/>
      <c r="E736" s="13"/>
      <c r="F736" s="284"/>
    </row>
    <row r="737" spans="1:6" ht="15" customHeight="1">
      <c r="A737" s="285"/>
      <c r="B737" s="25"/>
      <c r="C737" s="11"/>
      <c r="D737" s="12"/>
      <c r="E737" s="13"/>
      <c r="F737" s="284"/>
    </row>
    <row r="738" spans="1:6" ht="15" customHeight="1">
      <c r="A738" s="285"/>
      <c r="B738" s="25"/>
      <c r="C738" s="11"/>
      <c r="D738" s="12"/>
      <c r="E738" s="13"/>
      <c r="F738" s="284"/>
    </row>
    <row r="739" spans="1:6" ht="15" customHeight="1">
      <c r="A739" s="285"/>
      <c r="B739" s="25"/>
      <c r="C739" s="11"/>
      <c r="D739" s="12"/>
      <c r="E739" s="13"/>
      <c r="F739" s="284"/>
    </row>
    <row r="740" spans="1:6" ht="15" customHeight="1">
      <c r="A740" s="285"/>
      <c r="B740" s="25"/>
      <c r="C740" s="11"/>
      <c r="D740" s="12"/>
      <c r="E740" s="13"/>
      <c r="F740" s="284"/>
    </row>
    <row r="741" spans="1:6" ht="15" customHeight="1">
      <c r="A741" s="285"/>
      <c r="B741" s="25"/>
      <c r="C741" s="11"/>
      <c r="D741" s="12"/>
      <c r="E741" s="13"/>
      <c r="F741" s="284"/>
    </row>
    <row r="742" spans="1:6" ht="15" customHeight="1">
      <c r="A742" s="285"/>
      <c r="B742" s="25"/>
      <c r="C742" s="11"/>
      <c r="D742" s="12"/>
      <c r="E742" s="13"/>
      <c r="F742" s="284"/>
    </row>
    <row r="743" spans="1:6" ht="15" customHeight="1">
      <c r="A743" s="285"/>
      <c r="B743" s="25"/>
      <c r="C743" s="11"/>
      <c r="D743" s="12"/>
      <c r="E743" s="13"/>
      <c r="F743" s="284"/>
    </row>
    <row r="744" spans="1:6" ht="15" customHeight="1">
      <c r="A744" s="83"/>
      <c r="B744" s="30"/>
      <c r="C744" s="11"/>
      <c r="D744" s="12"/>
      <c r="E744" s="92"/>
      <c r="F744" s="90"/>
    </row>
    <row r="745" spans="1:6" ht="15" customHeight="1">
      <c r="A745" s="285"/>
      <c r="B745" s="25"/>
      <c r="C745" s="11"/>
      <c r="D745" s="12"/>
      <c r="E745" s="13"/>
      <c r="F745" s="284"/>
    </row>
    <row r="746" spans="1:6" ht="15" customHeight="1">
      <c r="A746" s="285"/>
      <c r="B746" s="25"/>
      <c r="C746" s="11"/>
      <c r="D746" s="12"/>
      <c r="E746" s="13"/>
      <c r="F746" s="284"/>
    </row>
    <row r="747" spans="1:6" ht="15" customHeight="1">
      <c r="A747" s="285"/>
      <c r="B747" s="25"/>
      <c r="C747" s="11"/>
      <c r="D747" s="12"/>
      <c r="E747" s="13"/>
      <c r="F747" s="284"/>
    </row>
    <row r="748" spans="1:6" ht="15" customHeight="1">
      <c r="A748" s="285"/>
      <c r="B748" s="25"/>
      <c r="C748" s="11"/>
      <c r="D748" s="12"/>
      <c r="E748" s="13"/>
      <c r="F748" s="284"/>
    </row>
    <row r="749" spans="1:6" ht="15" customHeight="1">
      <c r="A749" s="285"/>
      <c r="B749" s="25"/>
      <c r="C749" s="11"/>
      <c r="D749" s="12"/>
      <c r="E749" s="13"/>
      <c r="F749" s="284"/>
    </row>
    <row r="750" spans="1:6" ht="15" customHeight="1">
      <c r="A750" s="285"/>
      <c r="B750" s="25"/>
      <c r="C750" s="11"/>
      <c r="D750" s="12"/>
      <c r="E750" s="13"/>
      <c r="F750" s="284"/>
    </row>
    <row r="751" spans="1:6" ht="15" customHeight="1">
      <c r="A751" s="285"/>
      <c r="B751" s="25"/>
      <c r="C751" s="11"/>
      <c r="D751" s="12"/>
      <c r="E751" s="13"/>
      <c r="F751" s="284"/>
    </row>
    <row r="752" spans="1:6" ht="15" customHeight="1">
      <c r="A752" s="285"/>
      <c r="B752" s="25"/>
      <c r="C752" s="11"/>
      <c r="D752" s="12"/>
      <c r="E752" s="13"/>
      <c r="F752" s="284"/>
    </row>
    <row r="753" spans="1:6" ht="15" customHeight="1">
      <c r="A753" s="285"/>
      <c r="B753" s="25"/>
      <c r="C753" s="11"/>
      <c r="D753" s="12"/>
      <c r="E753" s="13"/>
      <c r="F753" s="284"/>
    </row>
    <row r="754" spans="1:6" ht="15" customHeight="1">
      <c r="A754" s="285"/>
      <c r="B754" s="25"/>
      <c r="C754" s="11"/>
      <c r="D754" s="12"/>
      <c r="E754" s="13"/>
      <c r="F754" s="284"/>
    </row>
    <row r="755" spans="1:6" ht="15" customHeight="1">
      <c r="A755" s="285"/>
      <c r="B755" s="25"/>
      <c r="C755" s="11"/>
      <c r="D755" s="12"/>
      <c r="E755" s="13"/>
      <c r="F755" s="284"/>
    </row>
    <row r="756" spans="1:6" ht="15" customHeight="1">
      <c r="A756" s="285"/>
      <c r="B756" s="25"/>
      <c r="C756" s="11"/>
      <c r="D756" s="12"/>
      <c r="E756" s="13"/>
      <c r="F756" s="284"/>
    </row>
    <row r="757" spans="1:6" ht="15" customHeight="1">
      <c r="A757" s="285"/>
      <c r="B757" s="25"/>
      <c r="C757" s="11"/>
      <c r="D757" s="12"/>
      <c r="E757" s="13"/>
      <c r="F757" s="284"/>
    </row>
    <row r="758" spans="1:6" ht="15" customHeight="1">
      <c r="A758" s="285"/>
      <c r="B758" s="25"/>
      <c r="C758" s="11"/>
      <c r="D758" s="12"/>
      <c r="E758" s="13"/>
      <c r="F758" s="284"/>
    </row>
    <row r="759" spans="1:6" ht="15" customHeight="1">
      <c r="A759" s="285"/>
      <c r="B759" s="25"/>
      <c r="C759" s="11"/>
      <c r="D759" s="12"/>
      <c r="E759" s="13"/>
      <c r="F759" s="284"/>
    </row>
    <row r="760" spans="1:6" ht="15" customHeight="1">
      <c r="A760" s="285"/>
      <c r="B760" s="25"/>
      <c r="C760" s="11"/>
      <c r="D760" s="12"/>
      <c r="E760" s="13"/>
      <c r="F760" s="284"/>
    </row>
    <row r="761" spans="1:6" ht="15" customHeight="1">
      <c r="A761" s="285"/>
      <c r="B761" s="25"/>
      <c r="C761" s="11"/>
      <c r="D761" s="12"/>
      <c r="E761" s="13"/>
      <c r="F761" s="284"/>
    </row>
    <row r="762" spans="1:6" ht="15" customHeight="1">
      <c r="A762" s="285"/>
      <c r="B762" s="25"/>
      <c r="C762" s="11"/>
      <c r="D762" s="12"/>
      <c r="E762" s="13"/>
      <c r="F762" s="284"/>
    </row>
    <row r="763" spans="1:6" ht="15" customHeight="1">
      <c r="A763" s="285"/>
      <c r="B763" s="25"/>
      <c r="C763" s="11"/>
      <c r="D763" s="12"/>
      <c r="E763" s="13"/>
      <c r="F763" s="284"/>
    </row>
    <row r="764" spans="1:6" ht="15" customHeight="1">
      <c r="A764" s="73"/>
      <c r="B764" s="93"/>
      <c r="C764" s="37"/>
      <c r="D764" s="12"/>
      <c r="E764" s="61"/>
      <c r="F764" s="284"/>
    </row>
    <row r="765" spans="1:6" ht="15" customHeight="1">
      <c r="A765" s="282" t="s">
        <v>1</v>
      </c>
      <c r="B765" s="39" t="s">
        <v>1</v>
      </c>
      <c r="C765" s="40" t="s">
        <v>1</v>
      </c>
      <c r="D765" s="41" t="s">
        <v>1</v>
      </c>
      <c r="E765" s="94" t="s">
        <v>1</v>
      </c>
      <c r="F765" s="283"/>
    </row>
    <row r="766" spans="1:6" ht="15" customHeight="1">
      <c r="A766" s="280" t="s">
        <v>1</v>
      </c>
      <c r="B766" s="43" t="s">
        <v>29</v>
      </c>
      <c r="C766" s="17" t="s">
        <v>1</v>
      </c>
      <c r="D766" s="18"/>
      <c r="E766" s="44" t="s">
        <v>18</v>
      </c>
      <c r="F766" s="286"/>
    </row>
    <row r="767" spans="1:6" ht="15" customHeight="1">
      <c r="A767" s="73" t="s">
        <v>1</v>
      </c>
      <c r="B767" s="45" t="s">
        <v>1</v>
      </c>
      <c r="C767" s="11" t="s">
        <v>1</v>
      </c>
      <c r="D767" s="12"/>
      <c r="E767" s="8" t="s">
        <v>1</v>
      </c>
      <c r="F767" s="287"/>
    </row>
    <row r="768" spans="1:6" ht="15" customHeight="1" thickBot="1">
      <c r="A768" s="288"/>
      <c r="B768" s="289" t="s">
        <v>401</v>
      </c>
      <c r="C768" s="290">
        <v>3.1</v>
      </c>
      <c r="D768" s="291"/>
      <c r="E768" s="292"/>
      <c r="F768" s="293"/>
    </row>
    <row r="769" spans="1:6" ht="15" customHeight="1">
      <c r="A769" s="167"/>
      <c r="B769" s="168"/>
      <c r="C769" s="169"/>
      <c r="D769" s="276"/>
      <c r="E769" s="277"/>
      <c r="F769" s="278"/>
    </row>
    <row r="770" spans="1:6" ht="15" customHeight="1">
      <c r="A770" s="73"/>
      <c r="B770" s="10" t="s">
        <v>40</v>
      </c>
      <c r="C770" s="11"/>
      <c r="D770" s="12"/>
      <c r="E770" s="62"/>
      <c r="F770" s="279"/>
    </row>
    <row r="771" spans="1:6" ht="15" customHeight="1">
      <c r="A771" s="411"/>
      <c r="B771" s="96"/>
      <c r="C771" s="97"/>
      <c r="D771" s="98"/>
      <c r="E771" s="99"/>
      <c r="F771" s="412"/>
    </row>
    <row r="772" spans="1:6" ht="15" customHeight="1">
      <c r="A772" s="73"/>
      <c r="B772" s="28"/>
      <c r="C772" s="11"/>
      <c r="D772" s="12"/>
      <c r="E772" s="26"/>
      <c r="F772" s="284"/>
    </row>
    <row r="773" spans="1:6" ht="15" customHeight="1">
      <c r="A773" s="73"/>
      <c r="B773" s="28" t="s">
        <v>138</v>
      </c>
      <c r="C773" s="11"/>
      <c r="D773" s="12"/>
      <c r="E773" s="26"/>
      <c r="F773" s="284"/>
    </row>
    <row r="774" spans="1:6" ht="15" customHeight="1">
      <c r="A774" s="73"/>
      <c r="B774" s="25"/>
      <c r="C774" s="11"/>
      <c r="D774" s="12"/>
      <c r="E774" s="26"/>
      <c r="F774" s="284"/>
    </row>
    <row r="775" spans="1:6" ht="15" customHeight="1">
      <c r="A775" s="73"/>
      <c r="B775" s="28" t="s">
        <v>195</v>
      </c>
      <c r="C775" s="11"/>
      <c r="D775" s="12"/>
      <c r="E775" s="26"/>
      <c r="F775" s="284"/>
    </row>
    <row r="776" spans="1:6" ht="15" customHeight="1">
      <c r="A776" s="73"/>
      <c r="B776" s="28" t="s">
        <v>196</v>
      </c>
      <c r="C776" s="11"/>
      <c r="D776" s="12"/>
      <c r="E776" s="26"/>
      <c r="F776" s="284"/>
    </row>
    <row r="777" spans="1:6" ht="15" customHeight="1">
      <c r="A777" s="73"/>
      <c r="B777" s="25"/>
      <c r="C777" s="11"/>
      <c r="D777" s="12"/>
      <c r="E777" s="26"/>
      <c r="F777" s="284"/>
    </row>
    <row r="778" spans="1:6" ht="15" customHeight="1">
      <c r="A778" s="285" t="s">
        <v>2</v>
      </c>
      <c r="B778" s="25" t="s">
        <v>449</v>
      </c>
      <c r="C778" s="34"/>
      <c r="D778" s="12"/>
      <c r="E778" s="26"/>
      <c r="F778" s="284"/>
    </row>
    <row r="779" spans="1:6" ht="15" customHeight="1">
      <c r="A779" s="285"/>
      <c r="B779" s="45" t="s">
        <v>197</v>
      </c>
      <c r="C779" s="34"/>
      <c r="D779" s="12"/>
      <c r="E779" s="26"/>
      <c r="F779" s="284"/>
    </row>
    <row r="780" spans="1:6" ht="15" customHeight="1">
      <c r="A780" s="285"/>
      <c r="B780" s="45" t="s">
        <v>198</v>
      </c>
      <c r="C780" s="34"/>
      <c r="D780" s="12"/>
      <c r="E780" s="26"/>
      <c r="F780" s="284"/>
    </row>
    <row r="781" spans="1:6" ht="15" customHeight="1">
      <c r="A781" s="285"/>
      <c r="B781" s="45" t="s">
        <v>199</v>
      </c>
      <c r="C781" s="34">
        <v>10</v>
      </c>
      <c r="D781" s="12" t="s">
        <v>36</v>
      </c>
      <c r="E781" s="26"/>
      <c r="F781" s="284"/>
    </row>
    <row r="782" spans="1:6" ht="15" customHeight="1">
      <c r="A782" s="285"/>
      <c r="B782" s="55"/>
      <c r="C782" s="11"/>
      <c r="D782" s="12"/>
      <c r="E782" s="26"/>
      <c r="F782" s="284"/>
    </row>
    <row r="783" spans="1:6" ht="15" customHeight="1">
      <c r="A783" s="285" t="s">
        <v>6</v>
      </c>
      <c r="B783" s="25" t="s">
        <v>450</v>
      </c>
      <c r="C783" s="11">
        <v>1</v>
      </c>
      <c r="D783" s="12" t="s">
        <v>32</v>
      </c>
      <c r="E783" s="26"/>
      <c r="F783" s="284"/>
    </row>
    <row r="784" spans="1:6" ht="15" customHeight="1">
      <c r="A784" s="285"/>
      <c r="B784" s="55"/>
      <c r="C784" s="11"/>
      <c r="D784" s="12"/>
      <c r="E784" s="26"/>
      <c r="F784" s="284"/>
    </row>
    <row r="785" spans="1:6" ht="15" customHeight="1">
      <c r="A785" s="285" t="s">
        <v>7</v>
      </c>
      <c r="B785" s="25" t="s">
        <v>451</v>
      </c>
      <c r="C785" s="11">
        <v>2</v>
      </c>
      <c r="D785" s="12" t="s">
        <v>32</v>
      </c>
      <c r="E785" s="26"/>
      <c r="F785" s="284"/>
    </row>
    <row r="786" spans="1:6" ht="15" customHeight="1">
      <c r="A786" s="285"/>
      <c r="B786" s="55"/>
      <c r="C786" s="11"/>
      <c r="D786" s="12"/>
      <c r="E786" s="26"/>
      <c r="F786" s="284"/>
    </row>
    <row r="787" spans="1:6" ht="15" customHeight="1">
      <c r="A787" s="285"/>
      <c r="B787" s="28" t="s">
        <v>200</v>
      </c>
      <c r="C787" s="11"/>
      <c r="D787" s="12"/>
      <c r="E787" s="26"/>
      <c r="F787" s="284"/>
    </row>
    <row r="788" spans="1:6" ht="15" customHeight="1">
      <c r="A788" s="285"/>
      <c r="B788" s="25"/>
      <c r="C788" s="11"/>
      <c r="D788" s="12"/>
      <c r="E788" s="26"/>
      <c r="F788" s="284"/>
    </row>
    <row r="789" spans="1:6" ht="15" customHeight="1">
      <c r="A789" s="285"/>
      <c r="B789" s="25" t="s">
        <v>201</v>
      </c>
      <c r="C789" s="11"/>
      <c r="D789" s="12"/>
      <c r="E789" s="26"/>
      <c r="F789" s="284"/>
    </row>
    <row r="790" spans="1:6" ht="15" customHeight="1">
      <c r="A790" s="285"/>
      <c r="B790" s="25" t="s">
        <v>202</v>
      </c>
      <c r="C790" s="11"/>
      <c r="D790" s="12"/>
      <c r="E790" s="26"/>
      <c r="F790" s="284"/>
    </row>
    <row r="791" spans="1:6" ht="15" customHeight="1">
      <c r="A791" s="285"/>
      <c r="B791" s="25"/>
      <c r="C791" s="11"/>
      <c r="D791" s="12"/>
      <c r="E791" s="26"/>
      <c r="F791" s="284"/>
    </row>
    <row r="792" spans="1:6" ht="15" customHeight="1">
      <c r="A792" s="285"/>
      <c r="B792" s="28" t="s">
        <v>203</v>
      </c>
      <c r="C792" s="11"/>
      <c r="D792" s="12"/>
      <c r="E792" s="26"/>
      <c r="F792" s="284"/>
    </row>
    <row r="793" spans="1:6" ht="15" customHeight="1">
      <c r="A793" s="285"/>
      <c r="B793" s="25"/>
      <c r="C793" s="11"/>
      <c r="D793" s="12"/>
      <c r="E793" s="26"/>
      <c r="F793" s="284"/>
    </row>
    <row r="794" spans="1:6" ht="15" customHeight="1">
      <c r="A794" s="285"/>
      <c r="B794" s="55" t="s">
        <v>204</v>
      </c>
      <c r="C794" s="11"/>
      <c r="D794" s="12"/>
      <c r="E794" s="26"/>
      <c r="F794" s="284"/>
    </row>
    <row r="795" spans="1:6" ht="15" customHeight="1">
      <c r="A795" s="285"/>
      <c r="B795" s="55" t="s">
        <v>205</v>
      </c>
      <c r="C795" s="11"/>
      <c r="D795" s="12"/>
      <c r="E795" s="26"/>
      <c r="F795" s="284"/>
    </row>
    <row r="796" spans="1:6" ht="15" customHeight="1">
      <c r="A796" s="285"/>
      <c r="B796" s="55" t="s">
        <v>206</v>
      </c>
      <c r="C796" s="11"/>
      <c r="D796" s="12"/>
      <c r="E796" s="26"/>
      <c r="F796" s="284"/>
    </row>
    <row r="797" spans="1:6" ht="15" customHeight="1">
      <c r="A797" s="285"/>
      <c r="B797" s="55"/>
      <c r="C797" s="11"/>
      <c r="D797" s="12"/>
      <c r="E797" s="26"/>
      <c r="F797" s="284"/>
    </row>
    <row r="798" spans="1:6" ht="15" customHeight="1">
      <c r="A798" s="285" t="s">
        <v>8</v>
      </c>
      <c r="B798" s="55" t="s">
        <v>452</v>
      </c>
      <c r="C798" s="11">
        <v>1</v>
      </c>
      <c r="D798" s="12" t="s">
        <v>32</v>
      </c>
      <c r="E798" s="26"/>
      <c r="F798" s="284"/>
    </row>
    <row r="799" spans="1:6" ht="15" customHeight="1">
      <c r="A799" s="285"/>
      <c r="B799" s="25"/>
      <c r="C799" s="11"/>
      <c r="D799" s="12"/>
      <c r="E799" s="26"/>
      <c r="F799" s="284"/>
    </row>
    <row r="800" spans="1:6" ht="15" customHeight="1">
      <c r="A800" s="285" t="s">
        <v>10</v>
      </c>
      <c r="B800" s="55" t="s">
        <v>453</v>
      </c>
      <c r="C800" s="11">
        <v>4</v>
      </c>
      <c r="D800" s="12" t="s">
        <v>32</v>
      </c>
      <c r="E800" s="26"/>
      <c r="F800" s="284"/>
    </row>
    <row r="801" spans="1:6" ht="15" customHeight="1">
      <c r="A801" s="285"/>
      <c r="B801" s="25"/>
      <c r="C801" s="11"/>
      <c r="D801" s="12"/>
      <c r="E801" s="26"/>
      <c r="F801" s="284"/>
    </row>
    <row r="802" spans="1:6" ht="15" customHeight="1">
      <c r="A802" s="285"/>
      <c r="B802" s="25" t="s">
        <v>207</v>
      </c>
      <c r="C802" s="11"/>
      <c r="D802" s="12"/>
      <c r="E802" s="26"/>
      <c r="F802" s="284"/>
    </row>
    <row r="803" spans="1:6" ht="15" customHeight="1">
      <c r="A803" s="285"/>
      <c r="B803" s="55" t="s">
        <v>208</v>
      </c>
      <c r="C803" s="11"/>
      <c r="D803" s="12"/>
      <c r="E803" s="26"/>
      <c r="F803" s="284"/>
    </row>
    <row r="804" spans="1:6" ht="15" customHeight="1">
      <c r="A804" s="285"/>
      <c r="B804" s="55" t="s">
        <v>209</v>
      </c>
      <c r="C804" s="11"/>
      <c r="D804" s="12"/>
      <c r="E804" s="26"/>
      <c r="F804" s="284"/>
    </row>
    <row r="805" spans="1:6" ht="15" customHeight="1">
      <c r="A805" s="285"/>
      <c r="B805" s="55" t="s">
        <v>210</v>
      </c>
      <c r="C805" s="11"/>
      <c r="D805" s="12"/>
      <c r="E805" s="26"/>
      <c r="F805" s="284"/>
    </row>
    <row r="806" spans="1:6" ht="15" customHeight="1">
      <c r="A806" s="285"/>
      <c r="B806" s="55" t="s">
        <v>211</v>
      </c>
      <c r="C806" s="11"/>
      <c r="D806" s="12"/>
      <c r="E806" s="26"/>
      <c r="F806" s="284"/>
    </row>
    <row r="807" spans="1:6" ht="15" customHeight="1">
      <c r="A807" s="285"/>
      <c r="B807" s="55" t="s">
        <v>212</v>
      </c>
      <c r="C807" s="11"/>
      <c r="D807" s="12"/>
      <c r="E807" s="26"/>
      <c r="F807" s="284"/>
    </row>
    <row r="808" spans="1:6" ht="15" customHeight="1">
      <c r="A808" s="285"/>
      <c r="B808" s="55"/>
      <c r="C808" s="11"/>
      <c r="D808" s="12"/>
      <c r="E808" s="26"/>
      <c r="F808" s="284"/>
    </row>
    <row r="809" spans="1:6" ht="15" customHeight="1">
      <c r="A809" s="285" t="s">
        <v>14</v>
      </c>
      <c r="B809" s="55" t="s">
        <v>213</v>
      </c>
      <c r="C809" s="11"/>
      <c r="D809" s="12"/>
      <c r="E809" s="26"/>
      <c r="F809" s="284"/>
    </row>
    <row r="810" spans="1:6" ht="15" customHeight="1">
      <c r="A810" s="285"/>
      <c r="B810" s="55" t="s">
        <v>214</v>
      </c>
      <c r="C810" s="11">
        <v>5</v>
      </c>
      <c r="D810" s="12" t="s">
        <v>32</v>
      </c>
      <c r="E810" s="26"/>
      <c r="F810" s="284"/>
    </row>
    <row r="811" spans="1:6" ht="15" customHeight="1">
      <c r="A811" s="285"/>
      <c r="B811" s="55"/>
      <c r="C811" s="11"/>
      <c r="D811" s="12"/>
      <c r="E811" s="26"/>
      <c r="F811" s="284"/>
    </row>
    <row r="812" spans="1:6" ht="15" customHeight="1">
      <c r="A812" s="285"/>
      <c r="B812" s="68" t="s">
        <v>215</v>
      </c>
      <c r="C812" s="11"/>
      <c r="D812" s="12"/>
      <c r="E812" s="26"/>
      <c r="F812" s="284"/>
    </row>
    <row r="813" spans="1:6" ht="15" customHeight="1">
      <c r="A813" s="285"/>
      <c r="B813" s="45"/>
      <c r="C813" s="34"/>
      <c r="D813" s="12"/>
      <c r="E813" s="26"/>
      <c r="F813" s="284"/>
    </row>
    <row r="814" spans="1:6" ht="15" customHeight="1">
      <c r="A814" s="285"/>
      <c r="B814" s="28" t="s">
        <v>216</v>
      </c>
      <c r="C814" s="11"/>
      <c r="D814" s="12"/>
      <c r="E814" s="26"/>
      <c r="F814" s="284"/>
    </row>
    <row r="815" spans="1:6" ht="15" customHeight="1">
      <c r="A815" s="285"/>
      <c r="B815" s="28"/>
      <c r="C815" s="11"/>
      <c r="D815" s="12"/>
      <c r="E815" s="26"/>
      <c r="F815" s="284"/>
    </row>
    <row r="816" spans="1:6" ht="15" customHeight="1">
      <c r="A816" s="285"/>
      <c r="B816" s="55" t="s">
        <v>217</v>
      </c>
      <c r="C816" s="11"/>
      <c r="D816" s="12"/>
      <c r="E816" s="26"/>
      <c r="F816" s="284"/>
    </row>
    <row r="817" spans="1:6" ht="15" customHeight="1">
      <c r="A817" s="285"/>
      <c r="B817" s="55" t="s">
        <v>218</v>
      </c>
      <c r="C817" s="11"/>
      <c r="D817" s="12"/>
      <c r="E817" s="26"/>
      <c r="F817" s="284"/>
    </row>
    <row r="818" spans="1:6" ht="15" customHeight="1">
      <c r="A818" s="285"/>
      <c r="B818" s="55"/>
      <c r="C818" s="11"/>
      <c r="D818" s="12"/>
      <c r="E818" s="26"/>
      <c r="F818" s="284"/>
    </row>
    <row r="819" spans="1:6" ht="15" customHeight="1">
      <c r="A819" s="285"/>
      <c r="B819" s="25" t="s">
        <v>219</v>
      </c>
      <c r="C819" s="11"/>
      <c r="D819" s="12"/>
      <c r="E819" s="26"/>
      <c r="F819" s="284"/>
    </row>
    <row r="820" spans="1:6" ht="15" customHeight="1">
      <c r="A820" s="285"/>
      <c r="B820" s="25" t="s">
        <v>220</v>
      </c>
      <c r="C820" s="11"/>
      <c r="D820" s="12"/>
      <c r="E820" s="26"/>
      <c r="F820" s="284"/>
    </row>
    <row r="821" spans="1:6" ht="15" customHeight="1">
      <c r="A821" s="285"/>
      <c r="B821" s="25" t="s">
        <v>221</v>
      </c>
      <c r="C821" s="11"/>
      <c r="D821" s="12"/>
      <c r="E821" s="26"/>
      <c r="F821" s="284"/>
    </row>
    <row r="822" spans="1:6" ht="15" customHeight="1">
      <c r="A822" s="285"/>
      <c r="B822" s="25"/>
      <c r="C822" s="11"/>
      <c r="D822" s="12"/>
      <c r="E822" s="26"/>
      <c r="F822" s="284"/>
    </row>
    <row r="823" spans="1:6" ht="15" customHeight="1">
      <c r="A823" s="285"/>
      <c r="B823" s="25" t="s">
        <v>222</v>
      </c>
      <c r="C823" s="11"/>
      <c r="D823" s="12"/>
      <c r="E823" s="26"/>
      <c r="F823" s="284"/>
    </row>
    <row r="824" spans="1:6" ht="15" customHeight="1">
      <c r="A824" s="285"/>
      <c r="B824" s="25" t="s">
        <v>223</v>
      </c>
      <c r="C824" s="11"/>
      <c r="D824" s="12"/>
      <c r="E824" s="26"/>
      <c r="F824" s="284"/>
    </row>
    <row r="825" spans="1:6" ht="15" customHeight="1">
      <c r="A825" s="73"/>
      <c r="B825" s="25"/>
      <c r="C825" s="11"/>
      <c r="D825" s="12"/>
      <c r="E825" s="26"/>
      <c r="F825" s="284"/>
    </row>
    <row r="826" spans="1:6" ht="15" customHeight="1">
      <c r="A826" s="285" t="s">
        <v>16</v>
      </c>
      <c r="B826" s="25" t="s">
        <v>454</v>
      </c>
      <c r="C826" s="11"/>
      <c r="D826" s="12"/>
      <c r="E826" s="26"/>
      <c r="F826" s="284"/>
    </row>
    <row r="827" spans="1:6" ht="15" customHeight="1">
      <c r="A827" s="285"/>
      <c r="B827" s="25" t="s">
        <v>574</v>
      </c>
      <c r="C827" s="11"/>
      <c r="D827" s="12"/>
      <c r="E827" s="26"/>
      <c r="F827" s="284"/>
    </row>
    <row r="828" spans="1:6" ht="15" customHeight="1">
      <c r="A828" s="285"/>
      <c r="B828" s="25" t="s">
        <v>224</v>
      </c>
      <c r="C828" s="11">
        <v>10</v>
      </c>
      <c r="D828" s="12" t="s">
        <v>32</v>
      </c>
      <c r="E828" s="26"/>
      <c r="F828" s="284"/>
    </row>
    <row r="829" spans="1:6" ht="15" customHeight="1">
      <c r="A829" s="285"/>
      <c r="B829" s="25"/>
      <c r="C829" s="11"/>
      <c r="D829" s="12"/>
      <c r="E829" s="26"/>
      <c r="F829" s="284"/>
    </row>
    <row r="830" spans="1:6" ht="15" customHeight="1">
      <c r="A830" s="285"/>
      <c r="B830" s="25"/>
      <c r="C830" s="11"/>
      <c r="D830" s="12"/>
      <c r="E830" s="26"/>
      <c r="F830" s="284"/>
    </row>
    <row r="831" spans="1:6" ht="15" customHeight="1">
      <c r="A831" s="285"/>
      <c r="B831" s="25"/>
      <c r="C831" s="11"/>
      <c r="D831" s="12"/>
      <c r="E831" s="26"/>
      <c r="F831" s="284"/>
    </row>
    <row r="832" spans="1:6" ht="15" customHeight="1">
      <c r="A832" s="285"/>
      <c r="B832" s="25"/>
      <c r="C832" s="11"/>
      <c r="D832" s="12"/>
      <c r="E832" s="26"/>
      <c r="F832" s="284"/>
    </row>
    <row r="833" spans="1:6" ht="15" customHeight="1">
      <c r="A833" s="285"/>
      <c r="B833" s="25"/>
      <c r="C833" s="11"/>
      <c r="D833" s="12"/>
      <c r="E833" s="26"/>
      <c r="F833" s="284"/>
    </row>
    <row r="834" spans="1:6" ht="15" customHeight="1">
      <c r="A834" s="285"/>
      <c r="B834" s="25"/>
      <c r="C834" s="11"/>
      <c r="D834" s="12"/>
      <c r="E834" s="26"/>
      <c r="F834" s="284"/>
    </row>
    <row r="835" spans="1:6" ht="15" customHeight="1">
      <c r="A835" s="285"/>
      <c r="B835" s="55"/>
      <c r="C835" s="11"/>
      <c r="D835" s="12"/>
      <c r="E835" s="26"/>
      <c r="F835" s="284"/>
    </row>
    <row r="836" spans="1:6" ht="15" customHeight="1">
      <c r="A836" s="285"/>
      <c r="B836" s="55"/>
      <c r="C836" s="11"/>
      <c r="D836" s="12"/>
      <c r="E836" s="26"/>
      <c r="F836" s="284"/>
    </row>
    <row r="837" spans="1:6" ht="15" customHeight="1">
      <c r="A837" s="285"/>
      <c r="B837" s="55"/>
      <c r="C837" s="11"/>
      <c r="D837" s="12"/>
      <c r="E837" s="26"/>
      <c r="F837" s="284"/>
    </row>
    <row r="838" spans="1:6" ht="15" customHeight="1">
      <c r="A838" s="285"/>
      <c r="B838" s="55"/>
      <c r="C838" s="11"/>
      <c r="D838" s="12"/>
      <c r="E838" s="26"/>
      <c r="F838" s="284"/>
    </row>
    <row r="839" spans="1:6" ht="15" customHeight="1">
      <c r="A839" s="285"/>
      <c r="B839" s="55"/>
      <c r="C839" s="11"/>
      <c r="D839" s="12"/>
      <c r="E839" s="26"/>
      <c r="F839" s="284"/>
    </row>
    <row r="840" spans="1:6" ht="15" customHeight="1">
      <c r="A840" s="285"/>
      <c r="B840" s="55"/>
      <c r="C840" s="11"/>
      <c r="D840" s="12"/>
      <c r="E840" s="26"/>
      <c r="F840" s="284"/>
    </row>
    <row r="841" spans="1:6" ht="15" customHeight="1">
      <c r="A841" s="285"/>
      <c r="B841" s="55"/>
      <c r="C841" s="11"/>
      <c r="D841" s="12"/>
      <c r="E841" s="26"/>
      <c r="F841" s="284"/>
    </row>
    <row r="842" spans="1:6" ht="15" customHeight="1">
      <c r="A842" s="282"/>
      <c r="B842" s="39"/>
      <c r="C842" s="40"/>
      <c r="D842" s="41"/>
      <c r="E842" s="42"/>
      <c r="F842" s="283"/>
    </row>
    <row r="843" spans="1:6" ht="15" customHeight="1">
      <c r="A843" s="280"/>
      <c r="B843" s="43" t="s">
        <v>17</v>
      </c>
      <c r="C843" s="17"/>
      <c r="D843" s="18"/>
      <c r="E843" s="44" t="s">
        <v>35</v>
      </c>
      <c r="F843" s="286"/>
    </row>
    <row r="844" spans="1:6" ht="15" customHeight="1">
      <c r="A844" s="73"/>
      <c r="B844" s="45"/>
      <c r="C844" s="11"/>
      <c r="D844" s="12"/>
      <c r="F844" s="397"/>
    </row>
    <row r="845" spans="1:6" ht="15" customHeight="1" thickBot="1">
      <c r="A845" s="288"/>
      <c r="B845" s="289" t="s">
        <v>401</v>
      </c>
      <c r="C845" s="290">
        <f>C768+0.01</f>
        <v>3.11</v>
      </c>
      <c r="D845" s="291"/>
      <c r="E845" s="292"/>
      <c r="F845" s="293"/>
    </row>
    <row r="846" spans="1:6" ht="15" customHeight="1">
      <c r="A846" s="9"/>
      <c r="B846" s="45"/>
      <c r="C846" s="11"/>
      <c r="D846" s="12"/>
      <c r="E846" s="13"/>
      <c r="F846" s="14"/>
    </row>
    <row r="847" spans="1:6" ht="15" customHeight="1">
      <c r="A847" s="9"/>
      <c r="B847" s="45"/>
      <c r="C847" s="11"/>
      <c r="D847" s="12"/>
      <c r="E847" s="79" t="s">
        <v>40</v>
      </c>
      <c r="F847" s="14"/>
    </row>
    <row r="848" spans="1:6" ht="15" customHeight="1">
      <c r="A848" s="15"/>
      <c r="B848" s="16"/>
      <c r="C848" s="17"/>
      <c r="D848" s="18"/>
      <c r="E848" s="19"/>
      <c r="F848" s="20"/>
    </row>
    <row r="849" spans="1:6" ht="15" customHeight="1">
      <c r="A849" s="29"/>
      <c r="B849" s="55"/>
      <c r="C849" s="11"/>
      <c r="D849" s="12"/>
      <c r="E849" s="26"/>
      <c r="F849" s="27"/>
    </row>
    <row r="850" spans="1:6" ht="15" customHeight="1">
      <c r="A850" s="29"/>
      <c r="B850" s="259" t="s">
        <v>477</v>
      </c>
      <c r="C850" s="11"/>
      <c r="D850" s="12"/>
      <c r="E850" s="26"/>
      <c r="F850" s="27"/>
    </row>
    <row r="851" spans="1:6" ht="15" customHeight="1">
      <c r="A851" s="29"/>
      <c r="B851" s="260"/>
      <c r="C851" s="11"/>
      <c r="D851" s="12"/>
      <c r="E851" s="26"/>
      <c r="F851" s="27"/>
    </row>
    <row r="852" spans="1:6" ht="15" customHeight="1">
      <c r="A852" s="29"/>
      <c r="B852" s="260" t="s">
        <v>460</v>
      </c>
      <c r="C852" s="11"/>
      <c r="D852" s="12"/>
      <c r="E852" s="26"/>
      <c r="F852" s="27"/>
    </row>
    <row r="853" spans="1:6" ht="15" customHeight="1">
      <c r="A853" s="29"/>
      <c r="B853" s="260" t="s">
        <v>461</v>
      </c>
      <c r="C853" s="11"/>
      <c r="D853" s="12"/>
      <c r="E853" s="26"/>
      <c r="F853" s="27"/>
    </row>
    <row r="854" spans="1:6" ht="15" customHeight="1">
      <c r="A854" s="29"/>
      <c r="B854" s="261" t="s">
        <v>462</v>
      </c>
      <c r="C854" s="165"/>
      <c r="D854" s="12"/>
      <c r="E854" s="26"/>
      <c r="F854" s="27"/>
    </row>
    <row r="855" spans="1:6" ht="15" customHeight="1">
      <c r="A855" s="29"/>
      <c r="B855" s="261" t="s">
        <v>463</v>
      </c>
      <c r="C855" s="165"/>
      <c r="D855" s="12"/>
      <c r="E855" s="26"/>
      <c r="F855" s="27"/>
    </row>
    <row r="856" spans="1:6" ht="15" customHeight="1">
      <c r="A856" s="29"/>
      <c r="B856" s="261" t="s">
        <v>464</v>
      </c>
      <c r="C856" s="165"/>
      <c r="D856" s="12"/>
      <c r="E856" s="26"/>
      <c r="F856" s="27"/>
    </row>
    <row r="857" spans="1:6" ht="15" customHeight="1">
      <c r="A857" s="29"/>
      <c r="B857" s="261" t="s">
        <v>465</v>
      </c>
      <c r="C857" s="11"/>
      <c r="D857" s="12"/>
      <c r="E857" s="26"/>
      <c r="F857" s="27"/>
    </row>
    <row r="858" spans="1:6" ht="15" customHeight="1">
      <c r="A858" s="29"/>
      <c r="B858" s="261" t="s">
        <v>466</v>
      </c>
      <c r="C858" s="11"/>
      <c r="D858" s="12"/>
      <c r="E858" s="26"/>
      <c r="F858" s="27"/>
    </row>
    <row r="859" spans="1:6" ht="15" customHeight="1">
      <c r="A859" s="29"/>
      <c r="B859" s="262"/>
      <c r="C859" s="11"/>
      <c r="D859" s="12"/>
      <c r="E859" s="26"/>
      <c r="F859" s="27"/>
    </row>
    <row r="860" spans="1:6" ht="15" customHeight="1">
      <c r="A860" s="29"/>
      <c r="B860" s="261" t="s">
        <v>467</v>
      </c>
      <c r="C860" s="11"/>
      <c r="D860" s="12"/>
      <c r="E860" s="26"/>
      <c r="F860" s="27"/>
    </row>
    <row r="861" spans="1:6" ht="15" customHeight="1">
      <c r="A861" s="29"/>
      <c r="B861" s="260" t="s">
        <v>468</v>
      </c>
      <c r="C861" s="11"/>
      <c r="D861" s="12"/>
      <c r="E861" s="26"/>
      <c r="F861" s="27"/>
    </row>
    <row r="862" spans="1:6" ht="15" customHeight="1">
      <c r="A862" s="29"/>
      <c r="B862" s="263"/>
      <c r="C862" s="11"/>
      <c r="D862" s="12"/>
      <c r="E862" s="26"/>
      <c r="F862" s="27"/>
    </row>
    <row r="863" spans="1:6" ht="15" customHeight="1">
      <c r="A863" s="29"/>
      <c r="B863" s="260" t="s">
        <v>469</v>
      </c>
      <c r="C863" s="11"/>
      <c r="D863" s="12"/>
      <c r="E863" s="26"/>
      <c r="F863" s="27"/>
    </row>
    <row r="864" spans="1:6" ht="15" customHeight="1">
      <c r="A864" s="29"/>
      <c r="B864" s="264" t="s">
        <v>470</v>
      </c>
      <c r="C864" s="11"/>
      <c r="D864" s="12"/>
      <c r="E864" s="26"/>
      <c r="F864" s="27"/>
    </row>
    <row r="865" spans="1:6" ht="15" customHeight="1">
      <c r="A865" s="29"/>
      <c r="B865" s="264" t="s">
        <v>471</v>
      </c>
      <c r="C865" s="11"/>
      <c r="D865" s="12"/>
      <c r="E865" s="26"/>
      <c r="F865" s="27"/>
    </row>
    <row r="866" spans="1:6" ht="15" customHeight="1">
      <c r="A866" s="29"/>
      <c r="B866" s="263"/>
      <c r="C866" s="11"/>
      <c r="D866" s="12"/>
      <c r="E866" s="26"/>
      <c r="F866" s="27"/>
    </row>
    <row r="867" spans="1:6" ht="15" customHeight="1">
      <c r="A867" s="29"/>
      <c r="B867" s="264" t="s">
        <v>472</v>
      </c>
      <c r="C867" s="11"/>
      <c r="D867" s="12"/>
      <c r="E867" s="26"/>
      <c r="F867" s="27"/>
    </row>
    <row r="868" spans="1:6" ht="15" customHeight="1">
      <c r="A868" s="29"/>
      <c r="B868" s="264"/>
      <c r="C868" s="11"/>
      <c r="D868" s="12"/>
      <c r="E868" s="26"/>
      <c r="F868" s="27"/>
    </row>
    <row r="869" spans="1:6" ht="15" customHeight="1">
      <c r="A869" s="29"/>
      <c r="B869" s="260" t="s">
        <v>473</v>
      </c>
      <c r="C869" s="11"/>
      <c r="D869" s="12"/>
      <c r="E869" s="26"/>
      <c r="F869" s="27"/>
    </row>
    <row r="870" spans="1:6" ht="15" customHeight="1">
      <c r="A870" s="29"/>
      <c r="B870" s="265" t="s">
        <v>474</v>
      </c>
      <c r="C870" s="11"/>
      <c r="D870" s="12"/>
      <c r="E870" s="26"/>
      <c r="F870" s="27"/>
    </row>
    <row r="871" spans="1:6" ht="15" customHeight="1">
      <c r="A871" s="29"/>
      <c r="B871" s="260"/>
      <c r="C871" s="11"/>
      <c r="D871" s="12"/>
      <c r="E871" s="26"/>
      <c r="F871" s="27"/>
    </row>
    <row r="872" spans="1:6" ht="15" customHeight="1">
      <c r="A872" s="29"/>
      <c r="B872" s="260" t="s">
        <v>475</v>
      </c>
      <c r="C872" s="11"/>
      <c r="D872" s="12"/>
      <c r="E872" s="26"/>
      <c r="F872" s="27"/>
    </row>
    <row r="873" spans="1:6" ht="15" customHeight="1">
      <c r="A873" s="29"/>
      <c r="B873" s="260" t="s">
        <v>476</v>
      </c>
      <c r="C873" s="11"/>
      <c r="D873" s="12"/>
      <c r="E873" s="26"/>
      <c r="F873" s="27"/>
    </row>
    <row r="874" spans="1:6" ht="15" customHeight="1">
      <c r="A874" s="29"/>
      <c r="B874" s="266"/>
      <c r="C874" s="11"/>
      <c r="D874" s="12"/>
      <c r="E874" s="26"/>
      <c r="F874" s="27"/>
    </row>
    <row r="875" spans="1:6" ht="15" customHeight="1">
      <c r="A875" s="29" t="s">
        <v>2</v>
      </c>
      <c r="B875" s="210" t="s">
        <v>479</v>
      </c>
      <c r="C875" s="11"/>
      <c r="D875" s="12"/>
      <c r="E875" s="26"/>
      <c r="F875" s="27"/>
    </row>
    <row r="876" spans="1:6" ht="15" customHeight="1">
      <c r="A876" s="29"/>
      <c r="B876" s="210" t="s">
        <v>481</v>
      </c>
      <c r="C876" s="11"/>
      <c r="D876" s="12"/>
      <c r="E876" s="26"/>
      <c r="F876" s="27"/>
    </row>
    <row r="877" spans="1:6" ht="15" customHeight="1">
      <c r="A877" s="29"/>
      <c r="B877" s="210" t="s">
        <v>480</v>
      </c>
      <c r="C877" s="11"/>
      <c r="D877" s="12"/>
      <c r="E877" s="26"/>
      <c r="F877" s="27"/>
    </row>
    <row r="878" spans="1:6" ht="15" customHeight="1">
      <c r="A878" s="29"/>
      <c r="B878" s="210" t="s">
        <v>478</v>
      </c>
      <c r="C878" s="11"/>
      <c r="D878" s="12"/>
      <c r="E878" s="26"/>
      <c r="F878" s="27"/>
    </row>
    <row r="879" spans="1:6" ht="15" customHeight="1">
      <c r="A879" s="29"/>
      <c r="B879" s="210" t="s">
        <v>482</v>
      </c>
      <c r="C879" s="11">
        <v>6</v>
      </c>
      <c r="D879" s="12" t="s">
        <v>32</v>
      </c>
      <c r="E879" s="26"/>
      <c r="F879" s="27"/>
    </row>
    <row r="880" spans="1:6" ht="15" customHeight="1">
      <c r="A880" s="29"/>
      <c r="B880" s="210"/>
      <c r="C880" s="11"/>
      <c r="D880" s="12"/>
      <c r="E880" s="26"/>
      <c r="F880" s="27"/>
    </row>
    <row r="881" spans="1:6" ht="15" customHeight="1">
      <c r="A881" s="29" t="s">
        <v>6</v>
      </c>
      <c r="B881" s="210" t="s">
        <v>483</v>
      </c>
      <c r="C881" s="11"/>
      <c r="D881" s="12"/>
      <c r="E881" s="26"/>
      <c r="F881" s="27"/>
    </row>
    <row r="882" spans="1:6" ht="15" customHeight="1">
      <c r="A882" s="29"/>
      <c r="B882" s="210" t="s">
        <v>484</v>
      </c>
      <c r="C882" s="11"/>
      <c r="D882" s="12"/>
      <c r="E882" s="26"/>
      <c r="F882" s="27"/>
    </row>
    <row r="883" spans="1:6" ht="15" customHeight="1">
      <c r="A883" s="29"/>
      <c r="B883" s="210" t="s">
        <v>485</v>
      </c>
      <c r="C883" s="11"/>
      <c r="D883" s="12"/>
      <c r="E883" s="26"/>
      <c r="F883" s="27"/>
    </row>
    <row r="884" spans="1:6" ht="15" customHeight="1">
      <c r="A884" s="29"/>
      <c r="B884" s="210" t="s">
        <v>478</v>
      </c>
      <c r="C884" s="11"/>
      <c r="D884" s="12"/>
      <c r="E884" s="26"/>
      <c r="F884" s="27"/>
    </row>
    <row r="885" spans="1:6" ht="15" customHeight="1">
      <c r="A885" s="29"/>
      <c r="B885" s="210" t="s">
        <v>486</v>
      </c>
      <c r="C885" s="11">
        <v>4</v>
      </c>
      <c r="D885" s="12" t="s">
        <v>32</v>
      </c>
      <c r="E885" s="26"/>
      <c r="F885" s="27"/>
    </row>
    <row r="886" spans="1:6" ht="15" customHeight="1">
      <c r="A886" s="29"/>
      <c r="B886" s="55"/>
      <c r="C886" s="11"/>
      <c r="D886" s="12"/>
      <c r="E886" s="26"/>
      <c r="F886" s="27"/>
    </row>
    <row r="887" spans="1:6" ht="15" customHeight="1">
      <c r="A887" s="29" t="s">
        <v>7</v>
      </c>
      <c r="B887" s="210" t="s">
        <v>487</v>
      </c>
      <c r="C887" s="11"/>
      <c r="D887" s="12"/>
      <c r="E887" s="26"/>
      <c r="F887" s="27"/>
    </row>
    <row r="888" spans="1:6" ht="15" customHeight="1">
      <c r="A888" s="29"/>
      <c r="B888" s="210" t="s">
        <v>488</v>
      </c>
      <c r="C888" s="11"/>
      <c r="D888" s="12"/>
      <c r="E888" s="26"/>
      <c r="F888" s="27"/>
    </row>
    <row r="889" spans="1:6" ht="15" customHeight="1">
      <c r="A889" s="29"/>
      <c r="B889" s="210" t="s">
        <v>489</v>
      </c>
      <c r="C889" s="11"/>
      <c r="D889" s="12"/>
      <c r="E889" s="26"/>
      <c r="F889" s="27"/>
    </row>
    <row r="890" spans="1:6" ht="15" customHeight="1">
      <c r="A890" s="29"/>
      <c r="B890" s="210" t="s">
        <v>490</v>
      </c>
      <c r="C890" s="11">
        <v>2</v>
      </c>
      <c r="D890" s="12" t="s">
        <v>32</v>
      </c>
      <c r="E890" s="26"/>
      <c r="F890" s="27"/>
    </row>
    <row r="891" spans="1:6" ht="15" customHeight="1">
      <c r="A891" s="29"/>
      <c r="B891" s="210"/>
      <c r="C891" s="11"/>
      <c r="D891" s="12"/>
      <c r="E891" s="26"/>
      <c r="F891" s="27"/>
    </row>
    <row r="892" spans="1:6" ht="15" customHeight="1">
      <c r="A892" s="29" t="s">
        <v>8</v>
      </c>
      <c r="B892" s="210" t="s">
        <v>492</v>
      </c>
      <c r="C892" s="11"/>
      <c r="D892" s="12"/>
      <c r="E892" s="26"/>
      <c r="F892" s="27"/>
    </row>
    <row r="893" spans="1:6" ht="15" customHeight="1">
      <c r="A893" s="29"/>
      <c r="B893" s="210" t="s">
        <v>493</v>
      </c>
      <c r="C893" s="11"/>
      <c r="D893" s="12"/>
      <c r="E893" s="26"/>
      <c r="F893" s="27"/>
    </row>
    <row r="894" spans="1:6" ht="15" customHeight="1">
      <c r="A894" s="29"/>
      <c r="B894" s="210" t="s">
        <v>494</v>
      </c>
      <c r="C894" s="11"/>
      <c r="D894" s="12"/>
      <c r="E894" s="26"/>
      <c r="F894" s="27"/>
    </row>
    <row r="895" spans="1:6" ht="15" customHeight="1">
      <c r="A895" s="29"/>
      <c r="B895" s="210" t="s">
        <v>495</v>
      </c>
      <c r="C895" s="11">
        <v>1</v>
      </c>
      <c r="D895" s="12" t="s">
        <v>32</v>
      </c>
      <c r="E895" s="26"/>
      <c r="F895" s="27"/>
    </row>
    <row r="896" spans="1:6" ht="15" customHeight="1">
      <c r="A896" s="29"/>
      <c r="B896" s="55"/>
      <c r="C896" s="11"/>
      <c r="D896" s="12"/>
      <c r="E896" s="26"/>
      <c r="F896" s="27"/>
    </row>
    <row r="897" spans="1:6" ht="15" customHeight="1">
      <c r="A897" s="29"/>
      <c r="B897" s="68" t="s">
        <v>226</v>
      </c>
      <c r="C897" s="34"/>
      <c r="D897" s="12"/>
      <c r="E897" s="26"/>
      <c r="F897" s="27"/>
    </row>
    <row r="898" spans="1:6" ht="15" customHeight="1">
      <c r="A898" s="29"/>
      <c r="B898" s="101"/>
      <c r="C898" s="34"/>
      <c r="D898" s="12"/>
      <c r="E898" s="26"/>
      <c r="F898" s="27"/>
    </row>
    <row r="899" spans="1:6" ht="15" customHeight="1">
      <c r="A899" s="29"/>
      <c r="B899" s="68" t="s">
        <v>227</v>
      </c>
      <c r="C899" s="34"/>
      <c r="D899" s="12"/>
      <c r="E899" s="26"/>
      <c r="F899" s="27"/>
    </row>
    <row r="900" spans="1:6" ht="15" customHeight="1">
      <c r="A900" s="29"/>
      <c r="B900" s="68"/>
      <c r="C900" s="34"/>
      <c r="D900" s="12"/>
      <c r="E900" s="26"/>
      <c r="F900" s="27"/>
    </row>
    <row r="901" spans="1:6" ht="15" customHeight="1">
      <c r="A901" s="29" t="s">
        <v>10</v>
      </c>
      <c r="B901" s="55" t="s">
        <v>1027</v>
      </c>
      <c r="C901" s="34"/>
      <c r="D901" s="12"/>
      <c r="E901" s="26"/>
      <c r="F901" s="27"/>
    </row>
    <row r="902" spans="1:6" ht="15" customHeight="1">
      <c r="A902" s="29"/>
      <c r="B902" s="102" t="s">
        <v>228</v>
      </c>
      <c r="C902" s="34">
        <v>1</v>
      </c>
      <c r="D902" s="12" t="s">
        <v>15</v>
      </c>
      <c r="E902" s="26"/>
      <c r="F902" s="27"/>
    </row>
    <row r="903" spans="1:6" ht="15" customHeight="1">
      <c r="A903" s="29"/>
      <c r="B903" s="101"/>
      <c r="C903" s="34"/>
      <c r="D903" s="12"/>
      <c r="E903" s="26"/>
      <c r="F903" s="27"/>
    </row>
    <row r="904" spans="1:6" ht="15" customHeight="1">
      <c r="A904" s="29"/>
      <c r="B904" s="68" t="s">
        <v>229</v>
      </c>
      <c r="C904" s="34"/>
      <c r="D904" s="12"/>
      <c r="E904" s="26"/>
      <c r="F904" s="27"/>
    </row>
    <row r="905" spans="1:6" ht="15" customHeight="1">
      <c r="A905" s="29"/>
      <c r="B905" s="68"/>
      <c r="C905" s="34"/>
      <c r="D905" s="12"/>
      <c r="E905" s="26"/>
      <c r="F905" s="27"/>
    </row>
    <row r="906" spans="1:6" ht="15" customHeight="1">
      <c r="A906" s="29" t="s">
        <v>14</v>
      </c>
      <c r="B906" s="55" t="s">
        <v>1027</v>
      </c>
      <c r="C906" s="34"/>
      <c r="D906" s="12"/>
      <c r="E906" s="26"/>
      <c r="F906" s="27"/>
    </row>
    <row r="907" spans="1:6" ht="15" customHeight="1">
      <c r="A907" s="29"/>
      <c r="B907" s="102" t="s">
        <v>228</v>
      </c>
      <c r="C907" s="34">
        <v>2</v>
      </c>
      <c r="D907" s="12" t="s">
        <v>15</v>
      </c>
      <c r="E907" s="26"/>
      <c r="F907" s="27"/>
    </row>
    <row r="908" spans="1:6" ht="15" customHeight="1">
      <c r="A908" s="29"/>
      <c r="B908" s="101"/>
      <c r="C908" s="34"/>
      <c r="D908" s="12"/>
      <c r="E908" s="26"/>
      <c r="F908" s="27"/>
    </row>
    <row r="909" spans="1:6" ht="15" customHeight="1">
      <c r="A909" s="29"/>
      <c r="B909" s="101"/>
      <c r="C909" s="34"/>
      <c r="D909" s="12"/>
      <c r="E909" s="26"/>
      <c r="F909" s="27"/>
    </row>
    <row r="910" spans="1:6" ht="15" customHeight="1">
      <c r="A910" s="29"/>
      <c r="B910" s="101"/>
      <c r="C910" s="34"/>
      <c r="D910" s="12"/>
      <c r="E910" s="26"/>
      <c r="F910" s="27"/>
    </row>
    <row r="911" spans="1:6" ht="15" customHeight="1">
      <c r="A911" s="29"/>
      <c r="B911" s="101"/>
      <c r="C911" s="34"/>
      <c r="D911" s="12"/>
      <c r="E911" s="26"/>
      <c r="F911" s="27"/>
    </row>
    <row r="912" spans="1:6" ht="15" customHeight="1">
      <c r="A912" s="29"/>
      <c r="B912" s="101"/>
      <c r="C912" s="34"/>
      <c r="D912" s="12"/>
      <c r="E912" s="26"/>
      <c r="F912" s="27"/>
    </row>
    <row r="913" spans="1:6" ht="15" customHeight="1">
      <c r="A913" s="29"/>
      <c r="B913" s="101"/>
      <c r="C913" s="34"/>
      <c r="D913" s="12"/>
      <c r="E913" s="26"/>
      <c r="F913" s="27"/>
    </row>
    <row r="914" spans="1:6" ht="15" customHeight="1">
      <c r="A914" s="29"/>
      <c r="B914" s="101"/>
      <c r="C914" s="34"/>
      <c r="D914" s="12"/>
      <c r="E914" s="26"/>
      <c r="F914" s="27"/>
    </row>
    <row r="915" spans="1:6" ht="15" customHeight="1">
      <c r="A915" s="29"/>
      <c r="B915" s="101"/>
      <c r="C915" s="34"/>
      <c r="D915" s="12"/>
      <c r="E915" s="26"/>
      <c r="F915" s="27"/>
    </row>
    <row r="916" spans="1:6" ht="15" customHeight="1">
      <c r="A916" s="29"/>
      <c r="B916" s="101"/>
      <c r="C916" s="34"/>
      <c r="D916" s="12"/>
      <c r="E916" s="26"/>
      <c r="F916" s="27"/>
    </row>
    <row r="917" spans="1:6" ht="15" customHeight="1">
      <c r="A917" s="29"/>
      <c r="B917" s="101"/>
      <c r="C917" s="34"/>
      <c r="D917" s="12"/>
      <c r="E917" s="26"/>
      <c r="F917" s="27"/>
    </row>
    <row r="918" spans="1:6" ht="15" customHeight="1">
      <c r="A918" s="29"/>
      <c r="B918" s="101"/>
      <c r="C918" s="34"/>
      <c r="D918" s="12"/>
      <c r="E918" s="26"/>
      <c r="F918" s="27"/>
    </row>
    <row r="919" spans="1:6" ht="15" customHeight="1">
      <c r="A919" s="21"/>
      <c r="B919" s="39"/>
      <c r="C919" s="40"/>
      <c r="D919" s="41"/>
      <c r="E919" s="42"/>
      <c r="F919" s="24"/>
    </row>
    <row r="920" spans="1:6" ht="15" customHeight="1">
      <c r="A920" s="15"/>
      <c r="B920" s="43" t="s">
        <v>17</v>
      </c>
      <c r="C920" s="17"/>
      <c r="D920" s="18"/>
      <c r="E920" s="44" t="s">
        <v>35</v>
      </c>
      <c r="F920" s="38"/>
    </row>
    <row r="921" spans="1:6" ht="15" customHeight="1">
      <c r="A921" s="9"/>
      <c r="B921" s="45"/>
      <c r="C921" s="11"/>
      <c r="D921" s="12"/>
      <c r="F921" s="14"/>
    </row>
    <row r="922" spans="1:6" ht="15" customHeight="1" thickBot="1">
      <c r="A922" s="47"/>
      <c r="B922" s="48" t="s">
        <v>401</v>
      </c>
      <c r="C922" s="109">
        <f>C845+0.01</f>
        <v>3.1199999999999997</v>
      </c>
      <c r="D922" s="50"/>
      <c r="E922" s="51"/>
      <c r="F922" s="52"/>
    </row>
    <row r="923" spans="1:6" ht="15" customHeight="1">
      <c r="A923" s="2"/>
      <c r="B923" s="3"/>
      <c r="C923" s="4"/>
      <c r="D923" s="5"/>
      <c r="E923" s="6"/>
      <c r="F923" s="7"/>
    </row>
    <row r="924" spans="1:6" ht="15" customHeight="1">
      <c r="A924" s="9"/>
      <c r="B924" s="45"/>
      <c r="C924" s="11"/>
      <c r="D924" s="12"/>
      <c r="E924" s="79" t="s">
        <v>40</v>
      </c>
      <c r="F924" s="14"/>
    </row>
    <row r="925" spans="1:6" ht="15" customHeight="1">
      <c r="A925" s="15"/>
      <c r="B925" s="16"/>
      <c r="C925" s="17"/>
      <c r="D925" s="18"/>
      <c r="E925" s="19"/>
      <c r="F925" s="20"/>
    </row>
    <row r="926" spans="1:6" ht="15" customHeight="1">
      <c r="A926" s="29"/>
      <c r="B926" s="101"/>
      <c r="C926" s="34"/>
      <c r="D926" s="12"/>
      <c r="E926" s="26"/>
      <c r="F926" s="27"/>
    </row>
    <row r="927" spans="1:6" ht="15" customHeight="1">
      <c r="A927" s="29"/>
      <c r="B927" s="101" t="s">
        <v>183</v>
      </c>
      <c r="C927" s="34"/>
      <c r="D927" s="12"/>
      <c r="E927" s="26"/>
      <c r="F927" s="27"/>
    </row>
    <row r="928" spans="1:6" ht="15" customHeight="1">
      <c r="A928" s="29"/>
      <c r="B928" s="101"/>
      <c r="C928" s="165"/>
      <c r="D928" s="12"/>
      <c r="E928" s="26"/>
      <c r="F928" s="27"/>
    </row>
    <row r="929" spans="1:6" ht="15" customHeight="1">
      <c r="A929" s="29"/>
      <c r="B929" s="103" t="s">
        <v>1028</v>
      </c>
      <c r="C929" s="165"/>
      <c r="D929" s="91"/>
      <c r="E929" s="26"/>
      <c r="F929" s="27"/>
    </row>
    <row r="930" spans="1:6" ht="15" customHeight="1">
      <c r="A930" s="29"/>
      <c r="B930" s="103" t="s">
        <v>1029</v>
      </c>
      <c r="C930" s="165"/>
      <c r="D930" s="91"/>
      <c r="E930" s="26"/>
      <c r="F930" s="27"/>
    </row>
    <row r="931" spans="1:6" ht="15" customHeight="1">
      <c r="A931" s="29"/>
      <c r="B931" s="413"/>
      <c r="C931" s="165"/>
      <c r="D931" s="91"/>
      <c r="E931" s="26"/>
      <c r="F931" s="27"/>
    </row>
    <row r="932" spans="1:6" ht="15" customHeight="1">
      <c r="A932" s="29" t="s">
        <v>2</v>
      </c>
      <c r="B932" s="55" t="s">
        <v>230</v>
      </c>
      <c r="C932" s="11"/>
      <c r="D932" s="91"/>
      <c r="E932" s="26"/>
      <c r="F932" s="27"/>
    </row>
    <row r="933" spans="1:6" ht="15" customHeight="1">
      <c r="A933" s="29"/>
      <c r="B933" s="55" t="s">
        <v>231</v>
      </c>
      <c r="C933" s="11">
        <v>16</v>
      </c>
      <c r="D933" s="91" t="s">
        <v>15</v>
      </c>
      <c r="E933" s="26"/>
      <c r="F933" s="27"/>
    </row>
    <row r="934" spans="1:6" ht="15" customHeight="1">
      <c r="A934" s="29"/>
      <c r="B934" s="25"/>
      <c r="C934" s="11"/>
      <c r="D934" s="12"/>
      <c r="E934" s="26"/>
      <c r="F934" s="27"/>
    </row>
    <row r="935" spans="1:6" ht="15" customHeight="1">
      <c r="A935" s="29"/>
      <c r="B935" s="103" t="s">
        <v>1030</v>
      </c>
      <c r="C935" s="34"/>
      <c r="D935" s="12"/>
      <c r="E935" s="26"/>
      <c r="F935" s="27"/>
    </row>
    <row r="936" spans="1:6" ht="15" customHeight="1">
      <c r="A936" s="29"/>
      <c r="B936" s="103" t="s">
        <v>1031</v>
      </c>
      <c r="C936" s="34"/>
      <c r="D936" s="12"/>
      <c r="E936" s="26"/>
      <c r="F936" s="27"/>
    </row>
    <row r="937" spans="1:6" ht="15" customHeight="1">
      <c r="A937" s="29"/>
      <c r="B937" s="103" t="s">
        <v>1032</v>
      </c>
      <c r="C937" s="34"/>
      <c r="D937" s="12"/>
      <c r="E937" s="26"/>
      <c r="F937" s="27"/>
    </row>
    <row r="938" spans="1:6" ht="15" customHeight="1">
      <c r="A938" s="29"/>
      <c r="B938" s="103"/>
      <c r="C938" s="34"/>
      <c r="D938" s="12"/>
      <c r="E938" s="26"/>
      <c r="F938" s="27"/>
    </row>
    <row r="939" spans="1:6" ht="15" customHeight="1">
      <c r="A939" s="29" t="s">
        <v>6</v>
      </c>
      <c r="B939" s="45" t="s">
        <v>232</v>
      </c>
      <c r="C939" s="34">
        <v>16</v>
      </c>
      <c r="D939" s="12" t="s">
        <v>15</v>
      </c>
      <c r="E939" s="26"/>
      <c r="F939" s="27"/>
    </row>
    <row r="940" spans="1:6" ht="15" customHeight="1">
      <c r="A940" s="29"/>
      <c r="B940" s="45"/>
      <c r="C940" s="34"/>
      <c r="D940" s="12"/>
      <c r="E940" s="26"/>
      <c r="F940" s="27"/>
    </row>
    <row r="941" spans="1:6" ht="15" customHeight="1">
      <c r="A941" s="29"/>
      <c r="B941" s="103" t="s">
        <v>1048</v>
      </c>
      <c r="C941" s="34"/>
      <c r="D941" s="12"/>
      <c r="E941" s="26"/>
      <c r="F941" s="27"/>
    </row>
    <row r="942" spans="1:6" ht="15" customHeight="1">
      <c r="A942" s="29"/>
      <c r="B942" s="103" t="s">
        <v>1034</v>
      </c>
      <c r="C942" s="34"/>
      <c r="D942" s="12"/>
      <c r="E942" s="26"/>
      <c r="F942" s="27"/>
    </row>
    <row r="943" spans="1:6" ht="15" customHeight="1">
      <c r="A943" s="29"/>
      <c r="B943" s="45" t="s">
        <v>1026</v>
      </c>
      <c r="C943" s="34"/>
      <c r="D943" s="12"/>
      <c r="E943" s="26"/>
      <c r="F943" s="27"/>
    </row>
    <row r="944" spans="1:6" ht="15" customHeight="1">
      <c r="A944" s="29"/>
      <c r="B944" s="45"/>
      <c r="C944" s="34"/>
      <c r="D944" s="12"/>
      <c r="E944" s="26"/>
      <c r="F944" s="27"/>
    </row>
    <row r="945" spans="1:6" ht="15" customHeight="1">
      <c r="A945" s="29" t="s">
        <v>7</v>
      </c>
      <c r="B945" s="45" t="s">
        <v>1049</v>
      </c>
      <c r="C945" s="34">
        <v>23</v>
      </c>
      <c r="D945" s="12" t="s">
        <v>15</v>
      </c>
      <c r="E945" s="26"/>
      <c r="F945" s="27"/>
    </row>
    <row r="946" spans="1:6" ht="15" customHeight="1">
      <c r="A946" s="29"/>
      <c r="B946" s="45"/>
      <c r="C946" s="34"/>
      <c r="D946" s="12"/>
      <c r="E946" s="26"/>
      <c r="F946" s="27"/>
    </row>
    <row r="947" spans="1:6" ht="15" customHeight="1">
      <c r="A947" s="29"/>
      <c r="B947" s="45"/>
      <c r="C947" s="34"/>
      <c r="D947" s="12"/>
      <c r="E947" s="26"/>
      <c r="F947" s="27"/>
    </row>
    <row r="948" spans="1:6" ht="15" customHeight="1">
      <c r="A948" s="29"/>
      <c r="B948" s="45"/>
      <c r="C948" s="34"/>
      <c r="D948" s="12"/>
      <c r="E948" s="26"/>
      <c r="F948" s="27"/>
    </row>
    <row r="949" spans="1:6" ht="15" customHeight="1">
      <c r="A949" s="29"/>
      <c r="B949" s="45"/>
      <c r="C949" s="34"/>
      <c r="D949" s="12"/>
      <c r="E949" s="26"/>
      <c r="F949" s="27"/>
    </row>
    <row r="950" spans="1:6" ht="15" customHeight="1">
      <c r="A950" s="29"/>
      <c r="B950" s="45"/>
      <c r="C950" s="34"/>
      <c r="D950" s="12"/>
      <c r="E950" s="26"/>
      <c r="F950" s="27"/>
    </row>
    <row r="951" spans="1:6" ht="15" customHeight="1">
      <c r="A951" s="29"/>
      <c r="B951" s="45"/>
      <c r="C951" s="34"/>
      <c r="D951" s="12"/>
      <c r="E951" s="26"/>
      <c r="F951" s="27"/>
    </row>
    <row r="952" spans="1:6" ht="15" customHeight="1">
      <c r="A952" s="29"/>
      <c r="B952" s="45"/>
      <c r="C952" s="34"/>
      <c r="D952" s="12"/>
      <c r="E952" s="26"/>
      <c r="F952" s="27"/>
    </row>
    <row r="953" spans="1:6" ht="15" customHeight="1">
      <c r="A953" s="29"/>
      <c r="B953" s="45"/>
      <c r="C953" s="34"/>
      <c r="D953" s="12"/>
      <c r="E953" s="26"/>
      <c r="F953" s="27"/>
    </row>
    <row r="954" spans="1:6" ht="15" customHeight="1">
      <c r="A954" s="29"/>
      <c r="B954" s="45"/>
      <c r="C954" s="34"/>
      <c r="D954" s="12"/>
      <c r="E954" s="26"/>
      <c r="F954" s="27"/>
    </row>
    <row r="955" spans="1:6" ht="15" customHeight="1">
      <c r="A955" s="29"/>
      <c r="B955" s="103"/>
      <c r="C955" s="34"/>
      <c r="D955" s="12"/>
      <c r="E955" s="26"/>
      <c r="F955" s="27"/>
    </row>
    <row r="956" spans="1:6" ht="15" customHeight="1">
      <c r="A956" s="29"/>
      <c r="B956" s="103"/>
      <c r="C956" s="34"/>
      <c r="D956" s="12"/>
      <c r="E956" s="26"/>
      <c r="F956" s="27"/>
    </row>
    <row r="957" spans="1:6" ht="15" customHeight="1">
      <c r="A957" s="29"/>
      <c r="B957" s="45"/>
      <c r="C957" s="34"/>
      <c r="D957" s="12"/>
      <c r="E957" s="26"/>
      <c r="F957" s="27"/>
    </row>
    <row r="958" spans="1:6" ht="15" customHeight="1">
      <c r="A958" s="29"/>
      <c r="B958" s="45"/>
      <c r="C958" s="34"/>
      <c r="D958" s="12"/>
      <c r="E958" s="26"/>
      <c r="F958" s="27"/>
    </row>
    <row r="959" spans="1:6" ht="15" customHeight="1">
      <c r="A959" s="29"/>
      <c r="B959" s="45"/>
      <c r="C959" s="34"/>
      <c r="D959" s="12"/>
      <c r="E959" s="26"/>
      <c r="F959" s="27"/>
    </row>
    <row r="960" spans="1:6" ht="15" customHeight="1">
      <c r="A960" s="29"/>
      <c r="B960" s="45"/>
      <c r="C960" s="34"/>
      <c r="D960" s="12"/>
      <c r="E960" s="26"/>
      <c r="F960" s="27"/>
    </row>
    <row r="961" spans="1:6" ht="15" customHeight="1">
      <c r="A961" s="29"/>
      <c r="B961" s="103"/>
      <c r="C961" s="34"/>
      <c r="D961" s="12"/>
      <c r="E961" s="26"/>
      <c r="F961" s="27"/>
    </row>
    <row r="962" spans="1:6" ht="15" customHeight="1">
      <c r="A962" s="29"/>
      <c r="B962" s="103"/>
      <c r="C962" s="34"/>
      <c r="D962" s="12"/>
      <c r="E962" s="26"/>
      <c r="F962" s="27"/>
    </row>
    <row r="963" spans="1:6" ht="15" customHeight="1">
      <c r="A963" s="29"/>
      <c r="B963" s="103"/>
      <c r="C963" s="34"/>
      <c r="D963" s="12"/>
      <c r="E963" s="26"/>
      <c r="F963" s="27"/>
    </row>
    <row r="964" spans="1:6" ht="15" customHeight="1">
      <c r="A964" s="29"/>
      <c r="B964" s="103"/>
      <c r="C964" s="34"/>
      <c r="D964" s="12"/>
      <c r="E964" s="26"/>
      <c r="F964" s="27"/>
    </row>
    <row r="965" spans="1:6" ht="15" customHeight="1">
      <c r="A965" s="29"/>
      <c r="B965" s="45"/>
      <c r="C965" s="34"/>
      <c r="D965" s="12"/>
      <c r="E965" s="26"/>
      <c r="F965" s="27"/>
    </row>
    <row r="966" spans="1:6" ht="15" customHeight="1">
      <c r="A966" s="29"/>
      <c r="B966" s="45"/>
      <c r="C966" s="34"/>
      <c r="D966" s="12"/>
      <c r="E966" s="26"/>
      <c r="F966" s="27"/>
    </row>
    <row r="967" spans="1:6" ht="15" customHeight="1">
      <c r="A967" s="29"/>
      <c r="B967" s="103"/>
      <c r="C967" s="34"/>
      <c r="D967" s="12"/>
      <c r="E967" s="26"/>
      <c r="F967" s="27"/>
    </row>
    <row r="968" spans="1:6" ht="15" customHeight="1">
      <c r="A968" s="29"/>
      <c r="B968" s="103"/>
      <c r="C968" s="34"/>
      <c r="D968" s="12"/>
      <c r="E968" s="26"/>
      <c r="F968" s="27"/>
    </row>
    <row r="969" spans="1:6" ht="15" customHeight="1">
      <c r="A969" s="29"/>
      <c r="B969" s="45"/>
      <c r="C969" s="34"/>
      <c r="D969" s="12"/>
      <c r="E969" s="26"/>
      <c r="F969" s="27"/>
    </row>
    <row r="970" spans="1:6" ht="15" customHeight="1">
      <c r="A970" s="29"/>
      <c r="B970" s="45"/>
      <c r="C970" s="34"/>
      <c r="D970" s="12"/>
      <c r="E970" s="26"/>
      <c r="F970" s="27"/>
    </row>
    <row r="971" spans="1:6" ht="15" customHeight="1">
      <c r="A971" s="29"/>
      <c r="B971" s="45"/>
      <c r="C971" s="34"/>
      <c r="D971" s="12"/>
      <c r="E971" s="26"/>
      <c r="F971" s="27"/>
    </row>
    <row r="972" spans="1:6" ht="15" customHeight="1">
      <c r="A972" s="29"/>
      <c r="B972" s="45"/>
      <c r="C972" s="34"/>
      <c r="D972" s="12"/>
      <c r="E972" s="26"/>
      <c r="F972" s="27"/>
    </row>
    <row r="973" spans="1:6" ht="15" customHeight="1">
      <c r="A973" s="29"/>
      <c r="B973" s="45"/>
      <c r="C973" s="34"/>
      <c r="D973" s="12"/>
      <c r="E973" s="26"/>
      <c r="F973" s="27"/>
    </row>
    <row r="974" spans="1:6" ht="15" customHeight="1">
      <c r="A974" s="29"/>
      <c r="B974" s="45"/>
      <c r="C974" s="34"/>
      <c r="D974" s="12"/>
      <c r="E974" s="26"/>
      <c r="F974" s="27"/>
    </row>
    <row r="975" spans="1:6" ht="15" customHeight="1">
      <c r="A975" s="29"/>
      <c r="B975" s="45"/>
      <c r="C975" s="34"/>
      <c r="D975" s="12"/>
      <c r="E975" s="26"/>
      <c r="F975" s="27"/>
    </row>
    <row r="976" spans="1:6" ht="15" customHeight="1">
      <c r="A976" s="29"/>
      <c r="B976" s="45"/>
      <c r="C976" s="34"/>
      <c r="D976" s="12"/>
      <c r="E976" s="26"/>
      <c r="F976" s="27"/>
    </row>
    <row r="977" spans="1:6" ht="15" customHeight="1">
      <c r="A977" s="29"/>
      <c r="B977" s="45"/>
      <c r="C977" s="34"/>
      <c r="D977" s="12"/>
      <c r="E977" s="26"/>
      <c r="F977" s="27"/>
    </row>
    <row r="978" spans="1:6" ht="15" customHeight="1">
      <c r="A978" s="29"/>
      <c r="B978" s="45"/>
      <c r="C978" s="34"/>
      <c r="D978" s="12"/>
      <c r="E978" s="26"/>
      <c r="F978" s="27"/>
    </row>
    <row r="979" spans="1:6" ht="15" customHeight="1">
      <c r="A979" s="29"/>
      <c r="B979" s="45"/>
      <c r="C979" s="34"/>
      <c r="D979" s="12"/>
      <c r="E979" s="26"/>
      <c r="F979" s="27"/>
    </row>
    <row r="980" spans="1:6" ht="15" customHeight="1">
      <c r="A980" s="29"/>
      <c r="B980" s="45"/>
      <c r="C980" s="34"/>
      <c r="D980" s="12"/>
      <c r="E980" s="26"/>
      <c r="F980" s="27"/>
    </row>
    <row r="981" spans="1:6" ht="15" customHeight="1">
      <c r="A981" s="29"/>
      <c r="B981" s="45"/>
      <c r="C981" s="34"/>
      <c r="D981" s="12"/>
      <c r="E981" s="26"/>
      <c r="F981" s="27"/>
    </row>
    <row r="982" spans="1:6" ht="15" customHeight="1">
      <c r="A982" s="29"/>
      <c r="B982" s="45"/>
      <c r="C982" s="34"/>
      <c r="D982" s="12"/>
      <c r="E982" s="26"/>
      <c r="F982" s="27"/>
    </row>
    <row r="983" spans="1:6" ht="15" customHeight="1">
      <c r="A983" s="29"/>
      <c r="B983" s="45"/>
      <c r="C983" s="34"/>
      <c r="D983" s="12"/>
      <c r="E983" s="26"/>
      <c r="F983" s="27"/>
    </row>
    <row r="984" spans="1:6" ht="15" customHeight="1">
      <c r="A984" s="29"/>
      <c r="B984" s="45"/>
      <c r="C984" s="34"/>
      <c r="D984" s="12"/>
      <c r="E984" s="26"/>
      <c r="F984" s="27"/>
    </row>
    <row r="985" spans="1:6" ht="15" customHeight="1">
      <c r="A985" s="29"/>
      <c r="B985" s="45"/>
      <c r="C985" s="34"/>
      <c r="D985" s="12"/>
      <c r="E985" s="26"/>
      <c r="F985" s="27"/>
    </row>
    <row r="986" spans="1:6" ht="15" customHeight="1">
      <c r="A986" s="29"/>
      <c r="B986" s="45"/>
      <c r="C986" s="34"/>
      <c r="D986" s="12"/>
      <c r="E986" s="26"/>
      <c r="F986" s="27"/>
    </row>
    <row r="987" spans="1:6" ht="15" customHeight="1">
      <c r="A987" s="29"/>
      <c r="B987" s="45"/>
      <c r="C987" s="34"/>
      <c r="D987" s="12"/>
      <c r="E987" s="26"/>
      <c r="F987" s="27"/>
    </row>
    <row r="988" spans="1:6" ht="15" customHeight="1">
      <c r="A988" s="29"/>
      <c r="B988" s="45"/>
      <c r="C988" s="34"/>
      <c r="D988" s="12"/>
      <c r="E988" s="26"/>
      <c r="F988" s="27"/>
    </row>
    <row r="989" spans="1:6" ht="15" customHeight="1">
      <c r="A989" s="29"/>
      <c r="B989" s="45"/>
      <c r="C989" s="34"/>
      <c r="D989" s="12"/>
      <c r="E989" s="26"/>
      <c r="F989" s="27"/>
    </row>
    <row r="990" spans="1:6" ht="15" customHeight="1">
      <c r="A990" s="29"/>
      <c r="B990" s="45"/>
      <c r="C990" s="34"/>
      <c r="D990" s="12"/>
      <c r="E990" s="26"/>
      <c r="F990" s="27"/>
    </row>
    <row r="991" spans="1:6" ht="15" customHeight="1">
      <c r="A991" s="29"/>
      <c r="B991" s="45"/>
      <c r="C991" s="34"/>
      <c r="D991" s="12"/>
      <c r="E991" s="26"/>
      <c r="F991" s="27"/>
    </row>
    <row r="992" spans="1:6" ht="15" customHeight="1">
      <c r="A992" s="29"/>
      <c r="B992" s="45"/>
      <c r="C992" s="34"/>
      <c r="D992" s="12"/>
      <c r="E992" s="26"/>
      <c r="F992" s="27"/>
    </row>
    <row r="993" spans="1:6" ht="15" customHeight="1">
      <c r="A993" s="29"/>
      <c r="B993" s="45"/>
      <c r="C993" s="34"/>
      <c r="D993" s="12"/>
      <c r="E993" s="26"/>
      <c r="F993" s="27"/>
    </row>
    <row r="994" spans="1:6" ht="15" customHeight="1">
      <c r="A994" s="29"/>
      <c r="B994" s="101"/>
      <c r="C994" s="34"/>
      <c r="D994" s="12"/>
      <c r="E994" s="26"/>
      <c r="F994" s="27"/>
    </row>
    <row r="995" spans="1:6" ht="15" customHeight="1">
      <c r="A995" s="29"/>
      <c r="B995" s="25"/>
      <c r="C995" s="11"/>
      <c r="D995" s="12"/>
      <c r="E995" s="26"/>
      <c r="F995" s="27"/>
    </row>
    <row r="996" spans="1:6" ht="15" customHeight="1">
      <c r="A996" s="21"/>
      <c r="B996" s="39"/>
      <c r="C996" s="40"/>
      <c r="D996" s="41"/>
      <c r="E996" s="42"/>
      <c r="F996" s="24"/>
    </row>
    <row r="997" spans="1:6" ht="15" customHeight="1">
      <c r="A997" s="15"/>
      <c r="B997" s="43" t="s">
        <v>17</v>
      </c>
      <c r="C997" s="17"/>
      <c r="D997" s="18"/>
      <c r="E997" s="44" t="s">
        <v>35</v>
      </c>
      <c r="F997" s="38"/>
    </row>
    <row r="998" spans="1:6" ht="15" customHeight="1">
      <c r="A998" s="9"/>
      <c r="B998" s="45"/>
      <c r="C998" s="11"/>
      <c r="D998" s="12"/>
      <c r="F998" s="14"/>
    </row>
    <row r="999" spans="1:6" ht="15" customHeight="1" thickBot="1">
      <c r="A999" s="47"/>
      <c r="B999" s="48" t="s">
        <v>401</v>
      </c>
      <c r="C999" s="109">
        <f>C922+0.01</f>
        <v>3.1299999999999994</v>
      </c>
      <c r="D999" s="50"/>
      <c r="E999" s="51"/>
      <c r="F999" s="52"/>
    </row>
    <row r="1000" spans="1:6" ht="15" customHeight="1">
      <c r="A1000" s="2"/>
      <c r="B1000" s="3"/>
      <c r="C1000" s="4"/>
      <c r="D1000" s="5"/>
      <c r="E1000" s="6"/>
      <c r="F1000" s="7"/>
    </row>
    <row r="1001" spans="1:6" ht="15" customHeight="1">
      <c r="A1001" s="9"/>
      <c r="B1001" s="45"/>
      <c r="C1001" s="11"/>
      <c r="D1001" s="12"/>
      <c r="E1001" s="79" t="s">
        <v>40</v>
      </c>
      <c r="F1001" s="14"/>
    </row>
    <row r="1002" spans="1:6" ht="15" customHeight="1">
      <c r="A1002" s="15"/>
      <c r="B1002" s="16"/>
      <c r="C1002" s="17"/>
      <c r="D1002" s="18"/>
      <c r="E1002" s="104"/>
      <c r="F1002" s="105"/>
    </row>
    <row r="1003" spans="1:6" ht="15" customHeight="1">
      <c r="A1003" s="29"/>
      <c r="B1003" s="56"/>
      <c r="C1003" s="11"/>
      <c r="D1003" s="12"/>
      <c r="E1003" s="26"/>
      <c r="F1003" s="27"/>
    </row>
    <row r="1004" spans="1:6" ht="15" customHeight="1">
      <c r="A1004" s="29"/>
      <c r="B1004" s="56"/>
      <c r="C1004" s="11"/>
      <c r="D1004" s="12"/>
      <c r="E1004" s="26"/>
      <c r="F1004" s="27"/>
    </row>
    <row r="1005" spans="1:6" ht="15" customHeight="1">
      <c r="A1005" s="29"/>
      <c r="B1005" s="56"/>
      <c r="C1005" s="11"/>
      <c r="D1005" s="12"/>
      <c r="E1005" s="26"/>
      <c r="F1005" s="27"/>
    </row>
    <row r="1006" spans="1:6" ht="15" customHeight="1">
      <c r="A1006" s="29"/>
      <c r="B1006" s="25"/>
      <c r="C1006" s="11"/>
      <c r="D1006" s="12"/>
      <c r="E1006" s="26"/>
      <c r="F1006" s="27"/>
    </row>
    <row r="1007" spans="1:6" ht="15" customHeight="1">
      <c r="A1007" s="29"/>
      <c r="B1007" s="106"/>
      <c r="C1007" s="11"/>
      <c r="D1007" s="12"/>
      <c r="E1007" s="26"/>
      <c r="F1007" s="27"/>
    </row>
    <row r="1008" spans="1:6" ht="15" customHeight="1">
      <c r="A1008" s="29"/>
      <c r="B1008" s="25"/>
      <c r="C1008" s="11"/>
      <c r="D1008" s="12"/>
      <c r="E1008" s="26"/>
      <c r="F1008" s="27"/>
    </row>
    <row r="1009" spans="1:6" ht="15" customHeight="1">
      <c r="A1009" s="29"/>
      <c r="B1009" s="106"/>
      <c r="C1009" s="11"/>
      <c r="D1009" s="12"/>
      <c r="E1009" s="26"/>
      <c r="F1009" s="27"/>
    </row>
    <row r="1010" spans="1:6" ht="15" customHeight="1">
      <c r="A1010" s="29"/>
      <c r="B1010" s="25"/>
      <c r="C1010" s="11"/>
      <c r="D1010" s="12"/>
      <c r="E1010" s="26"/>
      <c r="F1010" s="27"/>
    </row>
    <row r="1011" spans="1:6" ht="15" customHeight="1">
      <c r="A1011" s="29"/>
      <c r="B1011" s="57"/>
      <c r="C1011" s="11"/>
      <c r="D1011" s="12"/>
      <c r="E1011" s="26"/>
      <c r="F1011" s="27"/>
    </row>
    <row r="1012" spans="1:6" ht="15" customHeight="1">
      <c r="A1012" s="29"/>
      <c r="B1012" s="57"/>
      <c r="C1012" s="11"/>
      <c r="D1012" s="12"/>
      <c r="E1012" s="26"/>
      <c r="F1012" s="27"/>
    </row>
    <row r="1013" spans="1:6" ht="15" customHeight="1">
      <c r="A1013" s="29"/>
      <c r="B1013" s="57"/>
      <c r="C1013" s="11"/>
      <c r="D1013" s="12"/>
      <c r="E1013" s="26"/>
      <c r="F1013" s="27"/>
    </row>
    <row r="1014" spans="1:6" ht="15" customHeight="1">
      <c r="A1014" s="29"/>
      <c r="B1014" s="57"/>
      <c r="C1014" s="11"/>
      <c r="D1014" s="12"/>
      <c r="E1014" s="26"/>
      <c r="F1014" s="27"/>
    </row>
    <row r="1015" spans="1:6" ht="15" customHeight="1">
      <c r="A1015" s="29"/>
      <c r="B1015" s="57"/>
      <c r="C1015" s="11"/>
      <c r="D1015" s="12"/>
      <c r="E1015" s="26"/>
      <c r="F1015" s="27"/>
    </row>
    <row r="1016" spans="1:6" ht="15" customHeight="1">
      <c r="A1016" s="29"/>
      <c r="B1016" s="57" t="s">
        <v>1</v>
      </c>
      <c r="C1016" s="11"/>
      <c r="D1016" s="12"/>
      <c r="E1016" s="26"/>
      <c r="F1016" s="27"/>
    </row>
    <row r="1017" spans="1:6" ht="15" customHeight="1">
      <c r="A1017" s="29"/>
      <c r="B1017" s="57"/>
      <c r="C1017" s="11"/>
      <c r="D1017" s="12"/>
      <c r="E1017" s="26"/>
      <c r="F1017" s="27"/>
    </row>
    <row r="1018" spans="1:6" ht="15" customHeight="1">
      <c r="A1018" s="29"/>
      <c r="B1018" s="25" t="s">
        <v>1</v>
      </c>
      <c r="C1018" s="11"/>
      <c r="D1018" s="12"/>
      <c r="E1018" s="26"/>
      <c r="F1018" s="27"/>
    </row>
    <row r="1019" spans="1:6" ht="15" customHeight="1">
      <c r="A1019" s="29"/>
      <c r="B1019" s="25" t="s">
        <v>1</v>
      </c>
      <c r="C1019" s="11"/>
      <c r="D1019" s="12"/>
      <c r="E1019" s="26"/>
      <c r="F1019" s="27"/>
    </row>
    <row r="1020" spans="1:6" ht="15" customHeight="1">
      <c r="A1020" s="29"/>
      <c r="B1020" s="25" t="s">
        <v>1</v>
      </c>
      <c r="C1020" s="11"/>
      <c r="D1020" s="12"/>
      <c r="E1020" s="26"/>
      <c r="F1020" s="27"/>
    </row>
    <row r="1021" spans="1:6" ht="15" customHeight="1">
      <c r="A1021" s="29"/>
      <c r="B1021" s="25" t="s">
        <v>1</v>
      </c>
      <c r="C1021" s="11"/>
      <c r="D1021" s="12"/>
      <c r="E1021" s="26"/>
      <c r="F1021" s="27"/>
    </row>
    <row r="1022" spans="1:6" ht="15" customHeight="1">
      <c r="A1022" s="29"/>
      <c r="B1022" s="25" t="s">
        <v>1</v>
      </c>
      <c r="C1022" s="11"/>
      <c r="D1022" s="12"/>
      <c r="E1022" s="26"/>
      <c r="F1022" s="27"/>
    </row>
    <row r="1023" spans="1:6" ht="15" customHeight="1">
      <c r="A1023" s="29"/>
      <c r="B1023" s="25" t="s">
        <v>1</v>
      </c>
      <c r="C1023" s="11"/>
      <c r="D1023" s="12"/>
      <c r="E1023" s="26"/>
      <c r="F1023" s="27"/>
    </row>
    <row r="1024" spans="1:6" ht="15" customHeight="1">
      <c r="A1024" s="29"/>
      <c r="B1024" s="25" t="s">
        <v>1</v>
      </c>
      <c r="C1024" s="11"/>
      <c r="D1024" s="12"/>
      <c r="E1024" s="26"/>
      <c r="F1024" s="27"/>
    </row>
    <row r="1025" spans="1:6" ht="15" customHeight="1">
      <c r="A1025" s="29"/>
      <c r="B1025" s="56" t="s">
        <v>27</v>
      </c>
      <c r="C1025" s="11"/>
      <c r="D1025" s="12"/>
      <c r="E1025" s="26"/>
      <c r="F1025" s="27"/>
    </row>
    <row r="1026" spans="1:6" ht="15" customHeight="1">
      <c r="A1026" s="29"/>
      <c r="B1026" s="25" t="s">
        <v>1</v>
      </c>
      <c r="C1026" s="11"/>
      <c r="D1026" s="12"/>
      <c r="E1026" s="26"/>
      <c r="F1026" s="27"/>
    </row>
    <row r="1027" spans="1:6" ht="15" customHeight="1">
      <c r="A1027" s="29"/>
      <c r="B1027" s="56" t="s">
        <v>28</v>
      </c>
      <c r="C1027" s="11"/>
      <c r="D1027" s="12"/>
      <c r="E1027" s="26"/>
      <c r="F1027" s="27"/>
    </row>
    <row r="1028" spans="1:6" ht="15" customHeight="1">
      <c r="A1028" s="29"/>
      <c r="B1028" s="57" t="s">
        <v>1</v>
      </c>
      <c r="C1028" s="11"/>
      <c r="D1028" s="12"/>
      <c r="E1028" s="26"/>
      <c r="F1028" s="27"/>
    </row>
    <row r="1029" spans="1:6" ht="15" customHeight="1">
      <c r="A1029" s="29"/>
      <c r="B1029" s="88">
        <f>C845</f>
        <v>3.11</v>
      </c>
      <c r="C1029" s="11"/>
      <c r="D1029" s="12"/>
      <c r="E1029" s="26"/>
      <c r="F1029" s="27"/>
    </row>
    <row r="1030" spans="1:6" ht="15" customHeight="1">
      <c r="A1030" s="29"/>
      <c r="B1030" s="57" t="s">
        <v>1</v>
      </c>
      <c r="C1030" s="11"/>
      <c r="D1030" s="12"/>
      <c r="E1030" s="26"/>
      <c r="F1030" s="27"/>
    </row>
    <row r="1031" spans="1:6" ht="15" customHeight="1">
      <c r="A1031" s="29"/>
      <c r="B1031" s="88">
        <f>C922</f>
        <v>3.1199999999999997</v>
      </c>
      <c r="C1031" s="11"/>
      <c r="D1031" s="12"/>
      <c r="E1031" s="26"/>
      <c r="F1031" s="27"/>
    </row>
    <row r="1032" spans="1:6" ht="15" customHeight="1">
      <c r="A1032" s="29"/>
      <c r="B1032" s="25" t="s">
        <v>1</v>
      </c>
      <c r="C1032" s="11"/>
      <c r="D1032" s="12"/>
      <c r="E1032" s="26"/>
      <c r="F1032" s="27"/>
    </row>
    <row r="1033" spans="1:6" ht="15" customHeight="1">
      <c r="A1033" s="29"/>
      <c r="B1033" s="88">
        <f>C999</f>
        <v>3.1299999999999994</v>
      </c>
      <c r="C1033" s="11"/>
      <c r="D1033" s="12"/>
      <c r="E1033" s="26"/>
      <c r="F1033" s="27"/>
    </row>
    <row r="1034" spans="1:6" ht="15" customHeight="1">
      <c r="A1034" s="29"/>
      <c r="B1034" s="25"/>
      <c r="C1034" s="11"/>
      <c r="D1034" s="12"/>
      <c r="E1034" s="26"/>
      <c r="F1034" s="27"/>
    </row>
    <row r="1035" spans="1:6" ht="15" customHeight="1">
      <c r="A1035" s="29"/>
      <c r="B1035" s="57"/>
      <c r="C1035" s="11"/>
      <c r="D1035" s="12"/>
      <c r="E1035" s="26"/>
      <c r="F1035" s="27"/>
    </row>
    <row r="1036" spans="1:6" ht="15" customHeight="1">
      <c r="A1036" s="29"/>
      <c r="B1036" s="25"/>
      <c r="C1036" s="11"/>
      <c r="D1036" s="12"/>
      <c r="E1036" s="26"/>
      <c r="F1036" s="27"/>
    </row>
    <row r="1037" spans="1:6" ht="15" customHeight="1">
      <c r="A1037" s="29"/>
      <c r="B1037" s="57"/>
      <c r="C1037" s="11"/>
      <c r="D1037" s="12"/>
      <c r="E1037" s="26"/>
      <c r="F1037" s="27"/>
    </row>
    <row r="1038" spans="1:6" ht="15" customHeight="1">
      <c r="A1038" s="29"/>
      <c r="B1038" s="25"/>
      <c r="C1038" s="11"/>
      <c r="D1038" s="12"/>
      <c r="E1038" s="26"/>
      <c r="F1038" s="27"/>
    </row>
    <row r="1039" spans="1:6" ht="15" customHeight="1">
      <c r="A1039" s="29"/>
      <c r="B1039" s="25"/>
      <c r="C1039" s="11"/>
      <c r="D1039" s="12"/>
      <c r="E1039" s="26"/>
      <c r="F1039" s="27"/>
    </row>
    <row r="1040" spans="1:6" ht="15" customHeight="1">
      <c r="A1040" s="29"/>
      <c r="B1040" s="25"/>
      <c r="C1040" s="11"/>
      <c r="D1040" s="12"/>
      <c r="E1040" s="26"/>
      <c r="F1040" s="27"/>
    </row>
    <row r="1041" spans="1:6" ht="15" customHeight="1">
      <c r="A1041" s="29"/>
      <c r="B1041" s="25"/>
      <c r="C1041" s="11"/>
      <c r="D1041" s="12"/>
      <c r="E1041" s="26"/>
      <c r="F1041" s="27"/>
    </row>
    <row r="1042" spans="1:6" ht="15" customHeight="1">
      <c r="A1042" s="29"/>
      <c r="B1042" s="25"/>
      <c r="C1042" s="11"/>
      <c r="D1042" s="12"/>
      <c r="E1042" s="26"/>
      <c r="F1042" s="27"/>
    </row>
    <row r="1043" spans="1:6" ht="15" customHeight="1">
      <c r="A1043" s="29"/>
      <c r="B1043" s="25"/>
      <c r="C1043" s="11"/>
      <c r="D1043" s="12"/>
      <c r="E1043" s="26"/>
      <c r="F1043" s="27"/>
    </row>
    <row r="1044" spans="1:6" ht="15" customHeight="1">
      <c r="A1044" s="29"/>
      <c r="B1044" s="25"/>
      <c r="C1044" s="11"/>
      <c r="D1044" s="12"/>
      <c r="E1044" s="26"/>
      <c r="F1044" s="27"/>
    </row>
    <row r="1045" spans="1:6" ht="15" customHeight="1">
      <c r="A1045" s="29"/>
      <c r="B1045" s="25"/>
      <c r="C1045" s="11"/>
      <c r="D1045" s="12"/>
      <c r="E1045" s="26"/>
      <c r="F1045" s="27"/>
    </row>
    <row r="1046" spans="1:6" ht="15" customHeight="1">
      <c r="A1046" s="29"/>
      <c r="B1046" s="25"/>
      <c r="C1046" s="11"/>
      <c r="D1046" s="12"/>
      <c r="E1046" s="26"/>
      <c r="F1046" s="27"/>
    </row>
    <row r="1047" spans="1:6" ht="15" customHeight="1">
      <c r="A1047" s="29"/>
      <c r="B1047" s="25"/>
      <c r="C1047" s="11"/>
      <c r="D1047" s="12"/>
      <c r="E1047" s="26"/>
      <c r="F1047" s="27"/>
    </row>
    <row r="1048" spans="1:6" ht="15" customHeight="1">
      <c r="A1048" s="29"/>
      <c r="B1048" s="25"/>
      <c r="C1048" s="11"/>
      <c r="D1048" s="12"/>
      <c r="E1048" s="26"/>
      <c r="F1048" s="27"/>
    </row>
    <row r="1049" spans="1:6" ht="15" customHeight="1">
      <c r="A1049" s="29"/>
      <c r="B1049" s="25"/>
      <c r="C1049" s="11"/>
      <c r="D1049" s="12"/>
      <c r="E1049" s="26"/>
      <c r="F1049" s="27"/>
    </row>
    <row r="1050" spans="1:6" ht="15" customHeight="1">
      <c r="A1050" s="29"/>
      <c r="B1050" s="25"/>
      <c r="C1050" s="11"/>
      <c r="D1050" s="12"/>
      <c r="E1050" s="26"/>
      <c r="F1050" s="27"/>
    </row>
    <row r="1051" spans="1:6" ht="15" customHeight="1">
      <c r="A1051" s="29"/>
      <c r="B1051" s="25"/>
      <c r="C1051" s="11"/>
      <c r="D1051" s="12"/>
      <c r="E1051" s="26"/>
      <c r="F1051" s="27"/>
    </row>
    <row r="1052" spans="1:6" ht="15" customHeight="1">
      <c r="A1052" s="29"/>
      <c r="B1052" s="25"/>
      <c r="C1052" s="11"/>
      <c r="D1052" s="12"/>
      <c r="E1052" s="26"/>
      <c r="F1052" s="27"/>
    </row>
    <row r="1053" spans="1:6" ht="15" customHeight="1">
      <c r="A1053" s="29"/>
      <c r="B1053" s="25"/>
      <c r="C1053" s="11"/>
      <c r="D1053" s="12"/>
      <c r="E1053" s="26"/>
      <c r="F1053" s="27"/>
    </row>
    <row r="1054" spans="1:6" ht="15" customHeight="1">
      <c r="A1054" s="29"/>
      <c r="B1054" s="25"/>
      <c r="C1054" s="11"/>
      <c r="D1054" s="12"/>
      <c r="E1054" s="26"/>
      <c r="F1054" s="27"/>
    </row>
    <row r="1055" spans="1:6" ht="15" customHeight="1">
      <c r="A1055" s="29"/>
      <c r="B1055" s="25"/>
      <c r="C1055" s="11"/>
      <c r="D1055" s="12"/>
      <c r="E1055" s="26"/>
      <c r="F1055" s="27"/>
    </row>
    <row r="1056" spans="1:6" ht="15" customHeight="1">
      <c r="A1056" s="29"/>
      <c r="B1056" s="25"/>
      <c r="C1056" s="11"/>
      <c r="D1056" s="12"/>
      <c r="E1056" s="26"/>
      <c r="F1056" s="27"/>
    </row>
    <row r="1057" spans="1:6" ht="15" customHeight="1">
      <c r="A1057" s="29"/>
      <c r="B1057" s="25"/>
      <c r="C1057" s="11"/>
      <c r="D1057" s="12"/>
      <c r="E1057" s="26"/>
      <c r="F1057" s="27"/>
    </row>
    <row r="1058" spans="1:6" ht="15" customHeight="1">
      <c r="A1058" s="29"/>
      <c r="B1058" s="25"/>
      <c r="C1058" s="11"/>
      <c r="D1058" s="12"/>
      <c r="E1058" s="26"/>
      <c r="F1058" s="27"/>
    </row>
    <row r="1059" spans="1:6" ht="15" customHeight="1">
      <c r="A1059" s="29"/>
      <c r="B1059" s="25"/>
      <c r="C1059" s="11"/>
      <c r="D1059" s="12"/>
      <c r="E1059" s="26"/>
      <c r="F1059" s="27"/>
    </row>
    <row r="1060" spans="1:6" ht="15" customHeight="1">
      <c r="A1060" s="29"/>
      <c r="B1060" s="25"/>
      <c r="C1060" s="11"/>
      <c r="D1060" s="12"/>
      <c r="E1060" s="26"/>
      <c r="F1060" s="27"/>
    </row>
    <row r="1061" spans="1:6" ht="15" customHeight="1">
      <c r="A1061" s="29"/>
      <c r="B1061" s="25"/>
      <c r="C1061" s="11"/>
      <c r="D1061" s="12"/>
      <c r="E1061" s="26"/>
      <c r="F1061" s="27"/>
    </row>
    <row r="1062" spans="1:6" ht="15" customHeight="1">
      <c r="A1062" s="29"/>
      <c r="B1062" s="25"/>
      <c r="C1062" s="11"/>
      <c r="D1062" s="12"/>
      <c r="E1062" s="26"/>
      <c r="F1062" s="27"/>
    </row>
    <row r="1063" spans="1:6" ht="15" customHeight="1">
      <c r="A1063" s="29"/>
      <c r="B1063" s="25"/>
      <c r="C1063" s="11"/>
      <c r="D1063" s="12"/>
      <c r="E1063" s="26"/>
      <c r="F1063" s="27"/>
    </row>
    <row r="1064" spans="1:6" ht="15" customHeight="1">
      <c r="A1064" s="29"/>
      <c r="B1064" s="25"/>
      <c r="C1064" s="11"/>
      <c r="D1064" s="12"/>
      <c r="E1064" s="26"/>
      <c r="F1064" s="27"/>
    </row>
    <row r="1065" spans="1:6" ht="15" customHeight="1">
      <c r="A1065" s="29"/>
      <c r="B1065" s="25"/>
      <c r="C1065" s="11"/>
      <c r="D1065" s="12"/>
      <c r="E1065" s="26"/>
      <c r="F1065" s="27"/>
    </row>
    <row r="1066" spans="1:6" ht="15" customHeight="1">
      <c r="A1066" s="29"/>
      <c r="B1066" s="25"/>
      <c r="C1066" s="11"/>
      <c r="D1066" s="12"/>
      <c r="E1066" s="26"/>
      <c r="F1066" s="27"/>
    </row>
    <row r="1067" spans="1:6" ht="15" customHeight="1">
      <c r="A1067" s="29"/>
      <c r="B1067" s="25"/>
      <c r="C1067" s="11"/>
      <c r="D1067" s="12"/>
      <c r="E1067" s="26"/>
      <c r="F1067" s="27"/>
    </row>
    <row r="1068" spans="1:6" ht="15" customHeight="1">
      <c r="A1068" s="29"/>
      <c r="B1068" s="25"/>
      <c r="C1068" s="11"/>
      <c r="D1068" s="12"/>
      <c r="E1068" s="26"/>
      <c r="F1068" s="27"/>
    </row>
    <row r="1069" spans="1:6" ht="15" customHeight="1">
      <c r="A1069" s="29"/>
      <c r="B1069" s="25"/>
      <c r="C1069" s="11"/>
      <c r="D1069" s="12"/>
      <c r="E1069" s="26"/>
      <c r="F1069" s="27"/>
    </row>
    <row r="1070" spans="1:6" ht="15" customHeight="1">
      <c r="A1070" s="29"/>
      <c r="B1070" s="25"/>
      <c r="C1070" s="11"/>
      <c r="D1070" s="12"/>
      <c r="E1070" s="26"/>
      <c r="F1070" s="27"/>
    </row>
    <row r="1071" spans="1:6" ht="15" customHeight="1">
      <c r="A1071" s="29"/>
      <c r="B1071" s="25"/>
      <c r="C1071" s="11"/>
      <c r="D1071" s="12"/>
      <c r="E1071" s="26"/>
      <c r="F1071" s="27"/>
    </row>
    <row r="1072" spans="1:6" ht="15" customHeight="1">
      <c r="A1072" s="29"/>
      <c r="B1072" s="59"/>
      <c r="C1072" s="11"/>
      <c r="D1072" s="12"/>
      <c r="E1072" s="26"/>
      <c r="F1072" s="27"/>
    </row>
    <row r="1073" spans="1:6" ht="15" customHeight="1">
      <c r="A1073" s="21"/>
      <c r="B1073" s="39"/>
      <c r="C1073" s="40"/>
      <c r="D1073" s="41"/>
      <c r="E1073" s="42"/>
      <c r="F1073" s="24"/>
    </row>
    <row r="1074" spans="1:6" ht="15" customHeight="1">
      <c r="A1074" s="15" t="s">
        <v>1</v>
      </c>
      <c r="B1074" s="43" t="s">
        <v>29</v>
      </c>
      <c r="C1074" s="17" t="s">
        <v>1</v>
      </c>
      <c r="D1074" s="18"/>
      <c r="E1074" s="44" t="s">
        <v>18</v>
      </c>
      <c r="F1074" s="38"/>
    </row>
    <row r="1075" spans="1:6" ht="15" customHeight="1">
      <c r="A1075" s="9"/>
      <c r="B1075" s="107"/>
      <c r="C1075" s="11"/>
      <c r="D1075" s="12"/>
      <c r="E1075" s="108"/>
      <c r="F1075" s="14"/>
    </row>
    <row r="1076" spans="1:6" ht="15" customHeight="1" thickBot="1">
      <c r="A1076" s="47"/>
      <c r="B1076" s="48" t="s">
        <v>401</v>
      </c>
      <c r="C1076" s="109">
        <f>C999+0.01</f>
        <v>3.1399999999999992</v>
      </c>
      <c r="D1076" s="50"/>
      <c r="E1076" s="51"/>
      <c r="F1076" s="52"/>
    </row>
    <row r="1077" spans="1:6" ht="15" customHeight="1">
      <c r="A1077" s="2"/>
      <c r="B1077" s="3"/>
      <c r="C1077" s="4"/>
      <c r="D1077" s="5"/>
      <c r="E1077" s="6"/>
      <c r="F1077" s="7"/>
    </row>
    <row r="1078" spans="1:6" ht="15" customHeight="1">
      <c r="A1078" s="9"/>
      <c r="B1078" s="10" t="s">
        <v>41</v>
      </c>
      <c r="C1078" s="11"/>
      <c r="D1078" s="12"/>
      <c r="E1078" s="62"/>
      <c r="F1078" s="63"/>
    </row>
    <row r="1079" spans="1:6" ht="15" customHeight="1">
      <c r="A1079" s="15"/>
      <c r="B1079" s="16"/>
      <c r="C1079" s="17"/>
      <c r="D1079" s="18"/>
      <c r="E1079" s="104"/>
      <c r="F1079" s="105"/>
    </row>
    <row r="1080" spans="1:6" ht="15" customHeight="1">
      <c r="A1080" s="29"/>
      <c r="B1080" s="25"/>
      <c r="C1080" s="11"/>
      <c r="D1080" s="12"/>
      <c r="E1080" s="23"/>
      <c r="F1080" s="24"/>
    </row>
    <row r="1081" spans="1:6" ht="15" customHeight="1">
      <c r="A1081" s="29"/>
      <c r="B1081" s="25" t="s">
        <v>235</v>
      </c>
      <c r="C1081" s="11"/>
      <c r="D1081" s="12"/>
      <c r="E1081" s="26"/>
      <c r="F1081" s="27"/>
    </row>
    <row r="1082" spans="1:6" ht="15" customHeight="1">
      <c r="A1082" s="29"/>
      <c r="B1082" s="25"/>
      <c r="C1082" s="11"/>
      <c r="D1082" s="12"/>
      <c r="E1082" s="26"/>
      <c r="F1082" s="27"/>
    </row>
    <row r="1083" spans="1:6" ht="15" customHeight="1">
      <c r="A1083" s="29"/>
      <c r="B1083" s="25" t="s">
        <v>203</v>
      </c>
      <c r="C1083" s="11"/>
      <c r="D1083" s="12"/>
      <c r="E1083" s="26"/>
      <c r="F1083" s="27"/>
    </row>
    <row r="1084" spans="1:6" ht="15" customHeight="1">
      <c r="A1084" s="29"/>
      <c r="B1084" s="25"/>
      <c r="C1084" s="11"/>
      <c r="D1084" s="12"/>
      <c r="E1084" s="26"/>
      <c r="F1084" s="27"/>
    </row>
    <row r="1085" spans="1:6" ht="15" customHeight="1">
      <c r="A1085" s="29" t="s">
        <v>2</v>
      </c>
      <c r="B1085" s="25" t="s">
        <v>236</v>
      </c>
      <c r="C1085" s="31">
        <v>10</v>
      </c>
      <c r="D1085" s="32" t="s">
        <v>32</v>
      </c>
      <c r="E1085" s="26"/>
      <c r="F1085" s="27"/>
    </row>
    <row r="1086" spans="1:6" ht="15" customHeight="1">
      <c r="A1086" s="29"/>
      <c r="B1086" s="25"/>
      <c r="E1086" s="26"/>
      <c r="F1086" s="27"/>
    </row>
    <row r="1087" spans="1:6" ht="15" customHeight="1">
      <c r="A1087" s="29" t="s">
        <v>6</v>
      </c>
      <c r="B1087" s="30" t="s">
        <v>500</v>
      </c>
      <c r="C1087" s="11">
        <v>10</v>
      </c>
      <c r="D1087" s="91" t="s">
        <v>32</v>
      </c>
      <c r="E1087" s="26"/>
      <c r="F1087" s="27"/>
    </row>
    <row r="1088" spans="1:6" ht="15" customHeight="1">
      <c r="A1088" s="29"/>
      <c r="B1088" s="25"/>
      <c r="E1088" s="26"/>
      <c r="F1088" s="27"/>
    </row>
    <row r="1089" spans="1:6" ht="15" customHeight="1">
      <c r="A1089" s="29" t="s">
        <v>7</v>
      </c>
      <c r="B1089" s="25" t="s">
        <v>237</v>
      </c>
      <c r="C1089" s="11">
        <v>2</v>
      </c>
      <c r="D1089" s="91" t="s">
        <v>32</v>
      </c>
      <c r="E1089" s="26"/>
      <c r="F1089" s="27"/>
    </row>
    <row r="1090" spans="1:6" ht="15" customHeight="1">
      <c r="A1090" s="29"/>
      <c r="B1090" s="25"/>
      <c r="E1090" s="26"/>
      <c r="F1090" s="27"/>
    </row>
    <row r="1091" spans="1:6" ht="15" customHeight="1">
      <c r="A1091" s="29"/>
      <c r="B1091" s="25" t="s">
        <v>137</v>
      </c>
      <c r="C1091" s="11"/>
      <c r="D1091" s="12"/>
      <c r="E1091" s="26"/>
      <c r="F1091" s="27"/>
    </row>
    <row r="1092" spans="1:6" ht="15" customHeight="1">
      <c r="A1092" s="29"/>
      <c r="B1092" s="25"/>
      <c r="C1092" s="11"/>
      <c r="D1092" s="12"/>
      <c r="E1092" s="26"/>
      <c r="F1092" s="27"/>
    </row>
    <row r="1093" spans="1:6" ht="15" customHeight="1">
      <c r="A1093" s="29" t="s">
        <v>8</v>
      </c>
      <c r="B1093" s="25" t="s">
        <v>238</v>
      </c>
      <c r="E1093" s="26"/>
      <c r="F1093" s="27"/>
    </row>
    <row r="1094" spans="1:6" ht="15" customHeight="1">
      <c r="A1094" s="29"/>
      <c r="B1094" s="25" t="s">
        <v>239</v>
      </c>
      <c r="C1094" s="31">
        <v>1</v>
      </c>
      <c r="D1094" s="32" t="s">
        <v>32</v>
      </c>
      <c r="E1094" s="26"/>
      <c r="F1094" s="27"/>
    </row>
    <row r="1095" spans="1:6" ht="15" customHeight="1">
      <c r="A1095" s="29"/>
      <c r="B1095" s="25"/>
      <c r="E1095" s="26"/>
      <c r="F1095" s="27"/>
    </row>
    <row r="1096" spans="1:6" ht="15" customHeight="1">
      <c r="A1096" s="29"/>
      <c r="B1096" s="25" t="s">
        <v>240</v>
      </c>
      <c r="C1096" s="11"/>
      <c r="D1096" s="12"/>
      <c r="E1096" s="26"/>
      <c r="F1096" s="27"/>
    </row>
    <row r="1097" spans="1:6" ht="15" customHeight="1">
      <c r="A1097" s="29"/>
      <c r="B1097" s="25"/>
      <c r="C1097" s="11"/>
      <c r="D1097" s="12"/>
      <c r="E1097" s="26"/>
      <c r="F1097" s="27"/>
    </row>
    <row r="1098" spans="1:6" ht="15" customHeight="1">
      <c r="A1098" s="29" t="s">
        <v>10</v>
      </c>
      <c r="B1098" s="25" t="s">
        <v>1035</v>
      </c>
      <c r="C1098" s="11"/>
      <c r="D1098" s="12"/>
      <c r="E1098" s="26"/>
      <c r="F1098" s="27"/>
    </row>
    <row r="1099" spans="1:6" ht="15" customHeight="1">
      <c r="A1099" s="29"/>
      <c r="B1099" s="25" t="s">
        <v>241</v>
      </c>
      <c r="C1099" s="11" t="s">
        <v>21</v>
      </c>
      <c r="D1099" s="12"/>
      <c r="E1099" s="26"/>
      <c r="F1099" s="27"/>
    </row>
    <row r="1100" spans="1:6" ht="15" customHeight="1">
      <c r="A1100" s="29"/>
      <c r="B1100" s="25"/>
      <c r="C1100" s="11"/>
      <c r="D1100" s="12"/>
      <c r="E1100" s="26"/>
      <c r="F1100" s="27"/>
    </row>
    <row r="1101" spans="1:6" ht="15" customHeight="1">
      <c r="A1101" s="29"/>
      <c r="B1101" s="25"/>
      <c r="C1101" s="11"/>
      <c r="D1101" s="91"/>
      <c r="E1101" s="26"/>
      <c r="F1101" s="27"/>
    </row>
    <row r="1102" spans="1:6" ht="15" customHeight="1">
      <c r="A1102" s="29"/>
      <c r="B1102" s="25"/>
      <c r="C1102" s="11"/>
      <c r="D1102" s="91"/>
      <c r="E1102" s="26"/>
      <c r="F1102" s="27"/>
    </row>
    <row r="1103" spans="1:6" ht="15" customHeight="1">
      <c r="A1103" s="29"/>
      <c r="B1103" s="25"/>
      <c r="C1103" s="11"/>
      <c r="D1103" s="91"/>
      <c r="E1103" s="26"/>
      <c r="F1103" s="27"/>
    </row>
    <row r="1104" spans="1:6" ht="15" customHeight="1">
      <c r="A1104" s="29"/>
      <c r="B1104" s="25"/>
      <c r="C1104" s="11"/>
      <c r="D1104" s="91"/>
      <c r="E1104" s="26"/>
      <c r="F1104" s="27"/>
    </row>
    <row r="1105" spans="1:6" ht="15" customHeight="1">
      <c r="A1105" s="29"/>
      <c r="B1105" s="25"/>
      <c r="C1105" s="11"/>
      <c r="D1105" s="91"/>
      <c r="E1105" s="26"/>
      <c r="F1105" s="27"/>
    </row>
    <row r="1106" spans="1:6" ht="15" customHeight="1">
      <c r="A1106" s="29"/>
      <c r="B1106" s="25"/>
      <c r="C1106" s="11"/>
      <c r="D1106" s="91"/>
      <c r="E1106" s="26"/>
      <c r="F1106" s="27"/>
    </row>
    <row r="1107" spans="1:6" ht="15" customHeight="1">
      <c r="A1107" s="29"/>
      <c r="B1107" s="25"/>
      <c r="C1107" s="11"/>
      <c r="D1107" s="91"/>
      <c r="E1107" s="26"/>
      <c r="F1107" s="27"/>
    </row>
    <row r="1108" spans="1:6" ht="15" customHeight="1">
      <c r="A1108" s="29"/>
      <c r="B1108" s="25"/>
      <c r="C1108" s="11"/>
      <c r="D1108" s="91"/>
      <c r="E1108" s="26"/>
      <c r="F1108" s="27"/>
    </row>
    <row r="1109" spans="1:6" ht="15" customHeight="1">
      <c r="A1109" s="29"/>
      <c r="B1109" s="25"/>
      <c r="C1109" s="11"/>
      <c r="D1109" s="91"/>
      <c r="E1109" s="26"/>
      <c r="F1109" s="27"/>
    </row>
    <row r="1110" spans="1:6" ht="15" customHeight="1">
      <c r="A1110" s="29"/>
      <c r="B1110" s="25"/>
      <c r="C1110" s="11"/>
      <c r="D1110" s="91"/>
      <c r="E1110" s="26"/>
      <c r="F1110" s="27"/>
    </row>
    <row r="1111" spans="1:6" ht="15" customHeight="1">
      <c r="A1111" s="29"/>
      <c r="B1111" s="25"/>
      <c r="C1111" s="11"/>
      <c r="D1111" s="91"/>
      <c r="E1111" s="26"/>
      <c r="F1111" s="27"/>
    </row>
    <row r="1112" spans="1:6" ht="15" customHeight="1">
      <c r="A1112" s="29"/>
      <c r="B1112" s="25"/>
      <c r="C1112" s="11"/>
      <c r="D1112" s="91"/>
      <c r="E1112" s="26"/>
      <c r="F1112" s="27"/>
    </row>
    <row r="1113" spans="1:6" ht="15" customHeight="1">
      <c r="A1113" s="29"/>
      <c r="B1113" s="25"/>
      <c r="C1113" s="11"/>
      <c r="D1113" s="91"/>
      <c r="E1113" s="26"/>
      <c r="F1113" s="27"/>
    </row>
    <row r="1114" spans="1:6" ht="15" customHeight="1">
      <c r="A1114" s="29"/>
      <c r="B1114" s="25"/>
      <c r="C1114" s="11"/>
      <c r="D1114" s="91"/>
      <c r="E1114" s="26"/>
      <c r="F1114" s="27"/>
    </row>
    <row r="1115" spans="1:6" ht="15" customHeight="1">
      <c r="A1115" s="29"/>
      <c r="B1115" s="25"/>
      <c r="C1115" s="11"/>
      <c r="D1115" s="91"/>
      <c r="E1115" s="26"/>
      <c r="F1115" s="27"/>
    </row>
    <row r="1116" spans="1:6" ht="15" customHeight="1">
      <c r="A1116" s="29"/>
      <c r="B1116" s="25"/>
      <c r="C1116" s="11"/>
      <c r="D1116" s="91"/>
      <c r="E1116" s="26"/>
      <c r="F1116" s="27"/>
    </row>
    <row r="1117" spans="1:6" ht="15" customHeight="1">
      <c r="A1117" s="29"/>
      <c r="B1117" s="25"/>
      <c r="C1117" s="11"/>
      <c r="D1117" s="12"/>
      <c r="E1117" s="26"/>
      <c r="F1117" s="27"/>
    </row>
    <row r="1118" spans="1:6" ht="15" customHeight="1">
      <c r="A1118" s="29"/>
      <c r="B1118" s="25"/>
      <c r="C1118" s="11"/>
      <c r="D1118" s="12"/>
      <c r="E1118" s="26"/>
      <c r="F1118" s="27"/>
    </row>
    <row r="1119" spans="1:6" ht="15" customHeight="1">
      <c r="A1119" s="29"/>
      <c r="B1119" s="25"/>
      <c r="C1119" s="11"/>
      <c r="D1119" s="12"/>
      <c r="E1119" s="26"/>
      <c r="F1119" s="27"/>
    </row>
    <row r="1120" spans="1:6" ht="15" customHeight="1">
      <c r="A1120" s="29"/>
      <c r="B1120" s="25"/>
      <c r="C1120" s="11"/>
      <c r="D1120" s="12"/>
      <c r="E1120" s="26"/>
      <c r="F1120" s="27"/>
    </row>
    <row r="1121" spans="1:6" ht="15" customHeight="1">
      <c r="A1121" s="29"/>
      <c r="B1121" s="25"/>
      <c r="C1121" s="11"/>
      <c r="D1121" s="12"/>
      <c r="E1121" s="26"/>
      <c r="F1121" s="27"/>
    </row>
    <row r="1122" spans="1:6" ht="15" customHeight="1">
      <c r="A1122" s="29"/>
      <c r="B1122" s="25"/>
      <c r="C1122" s="11"/>
      <c r="D1122" s="12"/>
      <c r="E1122" s="26"/>
      <c r="F1122" s="27"/>
    </row>
    <row r="1123" spans="1:6" ht="15" customHeight="1">
      <c r="A1123" s="29"/>
      <c r="B1123" s="25"/>
      <c r="C1123" s="11"/>
      <c r="D1123" s="12"/>
      <c r="E1123" s="26"/>
      <c r="F1123" s="27"/>
    </row>
    <row r="1124" spans="1:6" ht="15" customHeight="1">
      <c r="A1124" s="29"/>
      <c r="B1124" s="25"/>
      <c r="C1124" s="11"/>
      <c r="D1124" s="12"/>
      <c r="E1124" s="26"/>
      <c r="F1124" s="27"/>
    </row>
    <row r="1125" spans="1:6" ht="15" customHeight="1">
      <c r="A1125" s="29"/>
      <c r="B1125" s="25"/>
      <c r="C1125" s="11"/>
      <c r="D1125" s="12"/>
      <c r="E1125" s="26"/>
      <c r="F1125" s="27"/>
    </row>
    <row r="1126" spans="1:6" ht="15" customHeight="1">
      <c r="A1126" s="29"/>
      <c r="B1126" s="25"/>
      <c r="C1126" s="11"/>
      <c r="D1126" s="12"/>
      <c r="E1126" s="26"/>
      <c r="F1126" s="27"/>
    </row>
    <row r="1127" spans="1:6" ht="15" customHeight="1">
      <c r="A1127" s="29"/>
      <c r="B1127" s="25"/>
      <c r="C1127" s="11"/>
      <c r="D1127" s="12"/>
      <c r="E1127" s="26"/>
      <c r="F1127" s="27"/>
    </row>
    <row r="1128" spans="1:6" ht="15" customHeight="1">
      <c r="A1128" s="29"/>
      <c r="B1128" s="25"/>
      <c r="C1128" s="11"/>
      <c r="D1128" s="12"/>
      <c r="E1128" s="26"/>
      <c r="F1128" s="27"/>
    </row>
    <row r="1129" spans="1:6" ht="15" customHeight="1">
      <c r="A1129" s="29"/>
      <c r="B1129" s="25"/>
      <c r="C1129" s="11"/>
      <c r="D1129" s="12"/>
      <c r="E1129" s="26"/>
      <c r="F1129" s="27"/>
    </row>
    <row r="1130" spans="1:6" ht="15" customHeight="1">
      <c r="A1130" s="29"/>
      <c r="B1130" s="25"/>
      <c r="C1130" s="11"/>
      <c r="D1130" s="12"/>
      <c r="E1130" s="26"/>
      <c r="F1130" s="27"/>
    </row>
    <row r="1131" spans="1:6" ht="15" customHeight="1">
      <c r="A1131" s="29"/>
      <c r="B1131" s="25"/>
      <c r="C1131" s="11"/>
      <c r="D1131" s="12"/>
      <c r="E1131" s="26"/>
      <c r="F1131" s="27"/>
    </row>
    <row r="1132" spans="1:6" ht="15" customHeight="1">
      <c r="A1132" s="29"/>
      <c r="B1132" s="25"/>
      <c r="C1132" s="11"/>
      <c r="D1132" s="12"/>
      <c r="E1132" s="26"/>
      <c r="F1132" s="27"/>
    </row>
    <row r="1133" spans="1:6" ht="15" customHeight="1">
      <c r="A1133" s="29"/>
      <c r="B1133" s="25"/>
      <c r="C1133" s="11"/>
      <c r="D1133" s="12"/>
      <c r="E1133" s="26"/>
      <c r="F1133" s="27"/>
    </row>
    <row r="1134" spans="1:6" ht="15" customHeight="1">
      <c r="A1134" s="29"/>
      <c r="B1134" s="25"/>
      <c r="C1134" s="11"/>
      <c r="D1134" s="12"/>
      <c r="E1134" s="26"/>
      <c r="F1134" s="27"/>
    </row>
    <row r="1135" spans="1:6" ht="15" customHeight="1">
      <c r="A1135" s="29"/>
      <c r="B1135" s="25"/>
      <c r="C1135" s="11"/>
      <c r="D1135" s="12"/>
      <c r="E1135" s="26"/>
      <c r="F1135" s="27"/>
    </row>
    <row r="1136" spans="1:6" ht="15" customHeight="1">
      <c r="A1136" s="29"/>
      <c r="B1136" s="25"/>
      <c r="C1136" s="11"/>
      <c r="D1136" s="12"/>
      <c r="E1136" s="26"/>
      <c r="F1136" s="27"/>
    </row>
    <row r="1137" spans="1:6" ht="15" customHeight="1">
      <c r="A1137" s="29"/>
      <c r="B1137" s="25"/>
      <c r="C1137" s="11"/>
      <c r="D1137" s="12"/>
      <c r="E1137" s="26"/>
      <c r="F1137" s="27"/>
    </row>
    <row r="1138" spans="1:6" ht="15" customHeight="1">
      <c r="A1138" s="29"/>
      <c r="B1138" s="25"/>
      <c r="C1138" s="11"/>
      <c r="D1138" s="12"/>
      <c r="E1138" s="26"/>
      <c r="F1138" s="27"/>
    </row>
    <row r="1139" spans="1:6" ht="15" customHeight="1">
      <c r="A1139" s="29"/>
      <c r="B1139" s="25"/>
      <c r="C1139" s="11"/>
      <c r="D1139" s="12"/>
      <c r="E1139" s="26"/>
      <c r="F1139" s="27"/>
    </row>
    <row r="1140" spans="1:6" ht="15" customHeight="1">
      <c r="A1140" s="29"/>
      <c r="B1140" s="25"/>
      <c r="C1140" s="11"/>
      <c r="D1140" s="12"/>
      <c r="E1140" s="26"/>
      <c r="F1140" s="27"/>
    </row>
    <row r="1141" spans="1:6" ht="15" customHeight="1">
      <c r="A1141" s="29"/>
      <c r="B1141" s="25"/>
      <c r="C1141" s="11"/>
      <c r="D1141" s="12"/>
      <c r="E1141" s="26"/>
      <c r="F1141" s="27"/>
    </row>
    <row r="1142" spans="1:6" ht="15" customHeight="1">
      <c r="A1142" s="29"/>
      <c r="B1142" s="25"/>
      <c r="C1142" s="11"/>
      <c r="D1142" s="12"/>
      <c r="E1142" s="26"/>
      <c r="F1142" s="27"/>
    </row>
    <row r="1143" spans="1:6" ht="15" customHeight="1">
      <c r="A1143" s="29"/>
      <c r="B1143" s="25"/>
      <c r="C1143" s="11"/>
      <c r="D1143" s="12"/>
      <c r="E1143" s="26"/>
      <c r="F1143" s="27"/>
    </row>
    <row r="1144" spans="1:6" ht="15" customHeight="1">
      <c r="A1144" s="29"/>
      <c r="B1144" s="25"/>
      <c r="C1144" s="11"/>
      <c r="D1144" s="12"/>
      <c r="E1144" s="26"/>
      <c r="F1144" s="27"/>
    </row>
    <row r="1145" spans="1:6" ht="15" customHeight="1">
      <c r="A1145" s="29"/>
      <c r="B1145" s="25"/>
      <c r="C1145" s="11"/>
      <c r="D1145" s="12"/>
      <c r="E1145" s="26"/>
      <c r="F1145" s="27"/>
    </row>
    <row r="1146" spans="1:6" ht="15" customHeight="1">
      <c r="A1146" s="29"/>
      <c r="B1146" s="25"/>
      <c r="C1146" s="11"/>
      <c r="D1146" s="12"/>
      <c r="E1146" s="26"/>
      <c r="F1146" s="27"/>
    </row>
    <row r="1147" spans="1:6" ht="15" customHeight="1">
      <c r="A1147" s="29"/>
      <c r="B1147" s="25"/>
      <c r="C1147" s="11"/>
      <c r="D1147" s="12"/>
      <c r="E1147" s="26"/>
      <c r="F1147" s="27"/>
    </row>
    <row r="1148" spans="1:6" ht="15" customHeight="1">
      <c r="A1148" s="29"/>
      <c r="B1148" s="25"/>
      <c r="C1148" s="11"/>
      <c r="D1148" s="12"/>
      <c r="E1148" s="26"/>
      <c r="F1148" s="27"/>
    </row>
    <row r="1149" spans="1:6" ht="15" customHeight="1">
      <c r="A1149" s="29"/>
      <c r="B1149" s="25"/>
      <c r="E1149" s="26"/>
      <c r="F1149" s="27"/>
    </row>
    <row r="1150" spans="1:6" ht="15" customHeight="1">
      <c r="A1150" s="21"/>
      <c r="B1150" s="39"/>
      <c r="C1150" s="40"/>
      <c r="D1150" s="41"/>
      <c r="E1150" s="42"/>
      <c r="F1150" s="24"/>
    </row>
    <row r="1151" spans="1:6" ht="15" customHeight="1">
      <c r="A1151" s="15" t="s">
        <v>1</v>
      </c>
      <c r="B1151" s="43" t="s">
        <v>29</v>
      </c>
      <c r="C1151" s="17" t="s">
        <v>1</v>
      </c>
      <c r="D1151" s="18"/>
      <c r="E1151" s="44" t="s">
        <v>18</v>
      </c>
      <c r="F1151" s="38"/>
    </row>
    <row r="1152" spans="1:6" ht="15" customHeight="1">
      <c r="A1152" s="9" t="s">
        <v>1</v>
      </c>
      <c r="B1152" s="45" t="s">
        <v>1</v>
      </c>
      <c r="C1152" s="31" t="s">
        <v>1</v>
      </c>
      <c r="E1152" s="8" t="s">
        <v>1</v>
      </c>
      <c r="F1152" s="46"/>
    </row>
    <row r="1153" spans="1:6" ht="15" customHeight="1" thickBot="1">
      <c r="A1153" s="47"/>
      <c r="B1153" s="48" t="s">
        <v>401</v>
      </c>
      <c r="C1153" s="49">
        <f>C1076+0.01</f>
        <v>3.149999999999999</v>
      </c>
      <c r="D1153" s="50"/>
      <c r="E1153" s="51"/>
      <c r="F1153" s="52"/>
    </row>
    <row r="1154" spans="1:6" ht="15" customHeight="1">
      <c r="A1154" s="2"/>
      <c r="B1154" s="3"/>
      <c r="C1154" s="4"/>
      <c r="D1154" s="5"/>
      <c r="E1154" s="6"/>
      <c r="F1154" s="7"/>
    </row>
    <row r="1155" spans="1:6" ht="15" customHeight="1">
      <c r="A1155" s="9"/>
      <c r="B1155" s="10" t="s">
        <v>42</v>
      </c>
      <c r="C1155" s="11"/>
      <c r="D1155" s="12"/>
      <c r="E1155" s="62"/>
      <c r="F1155" s="63"/>
    </row>
    <row r="1156" spans="1:6" ht="15" customHeight="1">
      <c r="A1156" s="15"/>
      <c r="B1156" s="16"/>
      <c r="C1156" s="17"/>
      <c r="D1156" s="18"/>
      <c r="E1156" s="19"/>
      <c r="F1156" s="20"/>
    </row>
    <row r="1157" spans="1:6" s="110" customFormat="1" ht="15" customHeight="1">
      <c r="A1157" s="111"/>
      <c r="B1157" s="112"/>
      <c r="C1157" s="113"/>
      <c r="D1157" s="114"/>
      <c r="E1157" s="115"/>
      <c r="F1157" s="116"/>
    </row>
    <row r="1158" spans="1:6" ht="15" customHeight="1">
      <c r="A1158" s="29"/>
      <c r="B1158" s="25" t="s">
        <v>242</v>
      </c>
      <c r="C1158" s="11"/>
      <c r="D1158" s="12"/>
      <c r="E1158" s="26"/>
      <c r="F1158" s="27"/>
    </row>
    <row r="1159" spans="1:6" ht="15" customHeight="1">
      <c r="A1159" s="29"/>
      <c r="B1159" s="25"/>
      <c r="C1159" s="11"/>
      <c r="D1159" s="12"/>
      <c r="E1159" s="26"/>
      <c r="F1159" s="27"/>
    </row>
    <row r="1160" spans="1:6" ht="15" customHeight="1">
      <c r="A1160" s="29"/>
      <c r="B1160" s="25" t="s">
        <v>243</v>
      </c>
      <c r="C1160" s="11"/>
      <c r="D1160" s="12"/>
      <c r="E1160" s="26"/>
      <c r="F1160" s="27"/>
    </row>
    <row r="1161" spans="1:6" ht="15" customHeight="1">
      <c r="A1161" s="29"/>
      <c r="B1161" s="25"/>
      <c r="C1161" s="11"/>
      <c r="D1161" s="12"/>
      <c r="E1161" s="26"/>
      <c r="F1161" s="27"/>
    </row>
    <row r="1162" spans="1:6" ht="15" customHeight="1">
      <c r="A1162" s="29"/>
      <c r="B1162" s="117" t="s">
        <v>244</v>
      </c>
      <c r="C1162" s="11"/>
      <c r="D1162" s="12"/>
      <c r="E1162" s="26"/>
      <c r="F1162" s="27"/>
    </row>
    <row r="1163" spans="1:6" ht="15" customHeight="1">
      <c r="A1163" s="29"/>
      <c r="B1163" s="28" t="s">
        <v>245</v>
      </c>
      <c r="C1163" s="11"/>
      <c r="D1163" s="12"/>
      <c r="E1163" s="26"/>
      <c r="F1163" s="27"/>
    </row>
    <row r="1164" spans="1:6" ht="15" customHeight="1">
      <c r="A1164" s="29"/>
      <c r="B1164" s="25"/>
      <c r="C1164" s="11"/>
      <c r="D1164" s="12"/>
      <c r="E1164" s="26"/>
      <c r="F1164" s="27"/>
    </row>
    <row r="1165" spans="1:6" ht="15" customHeight="1">
      <c r="A1165" s="29" t="s">
        <v>2</v>
      </c>
      <c r="B1165" s="25" t="s">
        <v>246</v>
      </c>
      <c r="C1165" s="11">
        <v>18</v>
      </c>
      <c r="D1165" s="12" t="s">
        <v>15</v>
      </c>
      <c r="E1165" s="26"/>
      <c r="F1165" s="27"/>
    </row>
    <row r="1166" spans="1:6" ht="15" customHeight="1">
      <c r="A1166" s="29"/>
      <c r="B1166" s="25"/>
      <c r="C1166" s="11"/>
      <c r="D1166" s="12"/>
      <c r="E1166" s="26"/>
      <c r="F1166" s="27"/>
    </row>
    <row r="1167" spans="1:6" ht="15" customHeight="1">
      <c r="A1167" s="29" t="s">
        <v>6</v>
      </c>
      <c r="B1167" s="25" t="s">
        <v>247</v>
      </c>
      <c r="C1167" s="11">
        <v>4</v>
      </c>
      <c r="D1167" s="12" t="s">
        <v>15</v>
      </c>
      <c r="E1167" s="26"/>
      <c r="F1167" s="27"/>
    </row>
    <row r="1168" spans="1:6" ht="15" customHeight="1">
      <c r="A1168" s="29"/>
      <c r="B1168" s="25"/>
      <c r="C1168" s="11"/>
      <c r="D1168" s="12"/>
      <c r="E1168" s="26"/>
      <c r="F1168" s="27"/>
    </row>
    <row r="1169" spans="1:6" ht="15" customHeight="1">
      <c r="A1169" s="29"/>
      <c r="B1169" s="28" t="s">
        <v>244</v>
      </c>
      <c r="C1169" s="11"/>
      <c r="D1169" s="12"/>
      <c r="E1169" s="26"/>
      <c r="F1169" s="27"/>
    </row>
    <row r="1170" spans="1:6" ht="15" customHeight="1">
      <c r="A1170" s="29"/>
      <c r="B1170" s="28" t="s">
        <v>248</v>
      </c>
      <c r="C1170" s="11"/>
      <c r="D1170" s="12"/>
      <c r="E1170" s="26"/>
      <c r="F1170" s="27"/>
    </row>
    <row r="1171" spans="1:6" ht="15" customHeight="1">
      <c r="A1171" s="29"/>
      <c r="B1171" s="25" t="s">
        <v>1</v>
      </c>
      <c r="C1171" s="11"/>
      <c r="D1171" s="12"/>
      <c r="E1171" s="26"/>
      <c r="F1171" s="27"/>
    </row>
    <row r="1172" spans="1:6" ht="15" customHeight="1">
      <c r="A1172" s="29" t="s">
        <v>7</v>
      </c>
      <c r="B1172" s="25" t="s">
        <v>246</v>
      </c>
      <c r="C1172" s="11">
        <v>335</v>
      </c>
      <c r="D1172" s="12" t="s">
        <v>15</v>
      </c>
      <c r="E1172" s="26"/>
      <c r="F1172" s="27"/>
    </row>
    <row r="1173" spans="1:6" ht="15" customHeight="1">
      <c r="A1173" s="29"/>
      <c r="B1173" s="25"/>
      <c r="C1173" s="11"/>
      <c r="D1173" s="12"/>
      <c r="E1173" s="26"/>
      <c r="F1173" s="27"/>
    </row>
    <row r="1174" spans="1:6" ht="15" customHeight="1">
      <c r="A1174" s="29" t="s">
        <v>8</v>
      </c>
      <c r="B1174" s="25" t="s">
        <v>247</v>
      </c>
      <c r="C1174" s="11">
        <v>10</v>
      </c>
      <c r="D1174" s="12" t="s">
        <v>15</v>
      </c>
      <c r="E1174" s="26"/>
      <c r="F1174" s="27"/>
    </row>
    <row r="1175" spans="1:6" ht="15" customHeight="1">
      <c r="A1175" s="29"/>
      <c r="B1175" s="25"/>
      <c r="C1175" s="11"/>
      <c r="D1175" s="12"/>
      <c r="E1175" s="26"/>
      <c r="F1175" s="27"/>
    </row>
    <row r="1176" spans="1:6" ht="15" customHeight="1">
      <c r="A1176" s="29"/>
      <c r="B1176" s="28" t="s">
        <v>249</v>
      </c>
      <c r="C1176" s="11"/>
      <c r="D1176" s="12"/>
      <c r="E1176" s="26"/>
      <c r="F1176" s="27"/>
    </row>
    <row r="1177" spans="1:6" ht="15" customHeight="1">
      <c r="A1177" s="29"/>
      <c r="B1177" s="25"/>
      <c r="C1177" s="11"/>
      <c r="D1177" s="12"/>
      <c r="E1177" s="26"/>
      <c r="F1177" s="27"/>
    </row>
    <row r="1178" spans="1:6" ht="15" customHeight="1">
      <c r="A1178" s="29" t="s">
        <v>10</v>
      </c>
      <c r="B1178" s="25" t="s">
        <v>1036</v>
      </c>
      <c r="C1178" s="11"/>
      <c r="D1178" s="12"/>
      <c r="E1178" s="26"/>
      <c r="F1178" s="27"/>
    </row>
    <row r="1179" spans="1:6" ht="15" customHeight="1">
      <c r="A1179" s="29"/>
      <c r="B1179" s="25" t="s">
        <v>250</v>
      </c>
      <c r="C1179" s="11">
        <f>C1165</f>
        <v>18</v>
      </c>
      <c r="D1179" s="12" t="s">
        <v>15</v>
      </c>
      <c r="E1179" s="26"/>
      <c r="F1179" s="27"/>
    </row>
    <row r="1180" spans="1:6" ht="15" customHeight="1">
      <c r="A1180" s="29"/>
      <c r="B1180" s="25"/>
      <c r="C1180" s="11"/>
      <c r="D1180" s="12"/>
      <c r="E1180" s="26"/>
      <c r="F1180" s="27"/>
    </row>
    <row r="1181" spans="1:6" ht="15" customHeight="1">
      <c r="A1181" s="29" t="s">
        <v>14</v>
      </c>
      <c r="B1181" s="25" t="s">
        <v>247</v>
      </c>
      <c r="C1181" s="11">
        <f>C1167</f>
        <v>4</v>
      </c>
      <c r="D1181" s="12" t="s">
        <v>15</v>
      </c>
      <c r="E1181" s="26"/>
      <c r="F1181" s="27"/>
    </row>
    <row r="1182" spans="1:6" ht="15" customHeight="1">
      <c r="A1182" s="29"/>
      <c r="B1182" s="25"/>
      <c r="C1182" s="11"/>
      <c r="D1182" s="12"/>
      <c r="E1182" s="26"/>
      <c r="F1182" s="27"/>
    </row>
    <row r="1183" spans="1:6" ht="15" customHeight="1">
      <c r="A1183" s="29" t="s">
        <v>16</v>
      </c>
      <c r="B1183" s="25" t="s">
        <v>251</v>
      </c>
      <c r="C1183" s="11">
        <v>2</v>
      </c>
      <c r="D1183" s="12" t="s">
        <v>32</v>
      </c>
      <c r="E1183" s="26"/>
      <c r="F1183" s="27"/>
    </row>
    <row r="1184" spans="1:6" ht="15" customHeight="1">
      <c r="A1184" s="29"/>
      <c r="B1184" s="25"/>
      <c r="C1184" s="11"/>
      <c r="D1184" s="12"/>
      <c r="E1184" s="26"/>
      <c r="F1184" s="27"/>
    </row>
    <row r="1185" spans="1:6" ht="15" customHeight="1">
      <c r="A1185" s="29"/>
      <c r="B1185" s="28" t="s">
        <v>183</v>
      </c>
      <c r="C1185" s="11"/>
      <c r="D1185" s="12"/>
      <c r="E1185" s="26"/>
      <c r="F1185" s="27"/>
    </row>
    <row r="1186" spans="1:6" ht="15" customHeight="1">
      <c r="A1186" s="29"/>
      <c r="B1186" s="25"/>
      <c r="C1186" s="11"/>
      <c r="D1186" s="12"/>
      <c r="E1186" s="26"/>
      <c r="F1186" s="27"/>
    </row>
    <row r="1187" spans="1:6" ht="15" customHeight="1">
      <c r="A1187" s="29"/>
      <c r="B1187" s="25" t="s">
        <v>1050</v>
      </c>
      <c r="C1187" s="11"/>
      <c r="D1187" s="12"/>
      <c r="E1187" s="26"/>
      <c r="F1187" s="27"/>
    </row>
    <row r="1188" spans="1:6" ht="15" customHeight="1">
      <c r="A1188" s="29"/>
      <c r="B1188" s="25" t="s">
        <v>1051</v>
      </c>
      <c r="C1188" s="11"/>
      <c r="D1188" s="12"/>
      <c r="E1188" s="26"/>
      <c r="F1188" s="27"/>
    </row>
    <row r="1189" spans="1:6" ht="15" customHeight="1">
      <c r="A1189" s="29"/>
      <c r="B1189" s="28" t="s">
        <v>1032</v>
      </c>
      <c r="C1189" s="11"/>
      <c r="D1189" s="12"/>
      <c r="E1189" s="26"/>
      <c r="F1189" s="27"/>
    </row>
    <row r="1190" spans="1:6" ht="15" customHeight="1">
      <c r="A1190" s="29"/>
      <c r="B1190" s="28"/>
      <c r="C1190" s="11"/>
      <c r="D1190" s="12"/>
      <c r="E1190" s="26"/>
      <c r="F1190" s="27"/>
    </row>
    <row r="1191" spans="1:6" ht="15" customHeight="1">
      <c r="A1191" s="29" t="s">
        <v>24</v>
      </c>
      <c r="B1191" s="25" t="s">
        <v>254</v>
      </c>
      <c r="C1191" s="11">
        <f>C1172+C1174</f>
        <v>345</v>
      </c>
      <c r="D1191" s="12" t="s">
        <v>15</v>
      </c>
      <c r="E1191" s="26"/>
      <c r="F1191" s="27"/>
    </row>
    <row r="1192" spans="1:6" ht="15" customHeight="1">
      <c r="A1192" s="29"/>
      <c r="B1192" s="25"/>
      <c r="C1192" s="11"/>
      <c r="D1192" s="12"/>
      <c r="E1192" s="26"/>
      <c r="F1192" s="27"/>
    </row>
    <row r="1193" spans="1:6" ht="15" customHeight="1">
      <c r="A1193" s="9"/>
      <c r="B1193" s="28" t="s">
        <v>255</v>
      </c>
      <c r="C1193" s="11"/>
      <c r="D1193" s="12"/>
      <c r="E1193" s="26"/>
      <c r="F1193" s="27"/>
    </row>
    <row r="1194" spans="1:6" ht="15" customHeight="1">
      <c r="A1194" s="9"/>
      <c r="B1194" s="25"/>
      <c r="C1194" s="11"/>
      <c r="D1194" s="12"/>
      <c r="E1194" s="26"/>
      <c r="F1194" s="27"/>
    </row>
    <row r="1195" spans="1:6" ht="15" customHeight="1">
      <c r="A1195" s="9"/>
      <c r="B1195" s="68" t="s">
        <v>243</v>
      </c>
      <c r="C1195" s="11"/>
      <c r="D1195" s="12"/>
      <c r="E1195" s="26"/>
      <c r="F1195" s="27"/>
    </row>
    <row r="1196" spans="1:6" ht="15" customHeight="1">
      <c r="A1196" s="9"/>
      <c r="B1196" s="25"/>
      <c r="C1196" s="11"/>
      <c r="D1196" s="12"/>
      <c r="E1196" s="26"/>
      <c r="F1196" s="27"/>
    </row>
    <row r="1197" spans="1:6" ht="15" customHeight="1">
      <c r="A1197" s="9"/>
      <c r="B1197" s="28" t="s">
        <v>244</v>
      </c>
      <c r="E1197" s="26"/>
      <c r="F1197" s="27"/>
    </row>
    <row r="1198" spans="1:6" ht="15" customHeight="1">
      <c r="A1198" s="9"/>
      <c r="B1198" s="28" t="s">
        <v>256</v>
      </c>
      <c r="E1198" s="26"/>
      <c r="F1198" s="27"/>
    </row>
    <row r="1199" spans="1:6" ht="15" customHeight="1">
      <c r="A1199" s="9"/>
      <c r="B1199" s="28"/>
      <c r="E1199" s="26"/>
      <c r="F1199" s="27"/>
    </row>
    <row r="1200" spans="1:6" ht="15" customHeight="1">
      <c r="A1200" s="9" t="s">
        <v>31</v>
      </c>
      <c r="B1200" s="25" t="s">
        <v>246</v>
      </c>
      <c r="C1200" s="11">
        <v>154</v>
      </c>
      <c r="D1200" s="12" t="s">
        <v>15</v>
      </c>
      <c r="E1200" s="26"/>
      <c r="F1200" s="27"/>
    </row>
    <row r="1201" spans="1:6" ht="15" customHeight="1">
      <c r="A1201" s="9"/>
      <c r="B1201" s="28"/>
      <c r="E1201" s="26"/>
      <c r="F1201" s="27"/>
    </row>
    <row r="1202" spans="1:6" ht="15" customHeight="1">
      <c r="A1202" s="29" t="s">
        <v>34</v>
      </c>
      <c r="B1202" s="25" t="s">
        <v>247</v>
      </c>
      <c r="C1202" s="11">
        <v>10</v>
      </c>
      <c r="D1202" s="12" t="s">
        <v>15</v>
      </c>
      <c r="E1202" s="26"/>
      <c r="F1202" s="27"/>
    </row>
    <row r="1203" spans="1:6" ht="15" customHeight="1">
      <c r="A1203" s="29"/>
      <c r="B1203" s="25"/>
      <c r="C1203" s="11"/>
      <c r="D1203" s="12"/>
      <c r="E1203" s="26"/>
      <c r="F1203" s="27"/>
    </row>
    <row r="1204" spans="1:6" ht="15" customHeight="1">
      <c r="A1204" s="29" t="s">
        <v>35</v>
      </c>
      <c r="B1204" s="25" t="s">
        <v>503</v>
      </c>
      <c r="C1204" s="11">
        <v>50</v>
      </c>
      <c r="D1204" s="12" t="s">
        <v>15</v>
      </c>
      <c r="E1204" s="26"/>
      <c r="F1204" s="27"/>
    </row>
    <row r="1205" spans="1:6" ht="15" customHeight="1">
      <c r="A1205" s="29"/>
      <c r="B1205" s="25"/>
      <c r="C1205" s="11"/>
      <c r="D1205" s="12"/>
      <c r="E1205" s="26"/>
      <c r="F1205" s="27"/>
    </row>
    <row r="1206" spans="1:6" ht="15" customHeight="1">
      <c r="A1206" s="29"/>
      <c r="B1206" s="55" t="s">
        <v>183</v>
      </c>
      <c r="C1206" s="11"/>
      <c r="D1206" s="12"/>
      <c r="E1206" s="26"/>
      <c r="F1206" s="27"/>
    </row>
    <row r="1207" spans="1:6" ht="15" customHeight="1">
      <c r="A1207" s="29"/>
      <c r="B1207" s="68"/>
      <c r="C1207" s="11"/>
      <c r="D1207" s="12"/>
      <c r="E1207" s="26"/>
      <c r="F1207" s="27"/>
    </row>
    <row r="1208" spans="1:6" ht="15" customHeight="1">
      <c r="A1208" s="29"/>
      <c r="B1208" s="68" t="s">
        <v>257</v>
      </c>
      <c r="C1208" s="11"/>
      <c r="D1208" s="12"/>
      <c r="E1208" s="26"/>
      <c r="F1208" s="27"/>
    </row>
    <row r="1209" spans="1:6" ht="15" customHeight="1">
      <c r="A1209" s="29"/>
      <c r="B1209" s="68" t="s">
        <v>1037</v>
      </c>
      <c r="C1209" s="11"/>
      <c r="D1209" s="12"/>
      <c r="E1209" s="26"/>
      <c r="F1209" s="27"/>
    </row>
    <row r="1210" spans="1:6" ht="15" customHeight="1">
      <c r="A1210" s="29"/>
      <c r="B1210" s="55"/>
      <c r="C1210" s="11"/>
      <c r="D1210" s="12"/>
      <c r="E1210" s="26"/>
      <c r="F1210" s="27"/>
    </row>
    <row r="1211" spans="1:6" ht="15" customHeight="1">
      <c r="A1211" s="29" t="s">
        <v>37</v>
      </c>
      <c r="B1211" s="55" t="s">
        <v>254</v>
      </c>
      <c r="C1211" s="11">
        <f>C1200+C1202</f>
        <v>164</v>
      </c>
      <c r="D1211" s="12" t="s">
        <v>15</v>
      </c>
      <c r="E1211" s="26"/>
      <c r="F1211" s="27"/>
    </row>
    <row r="1212" spans="1:6" ht="15" customHeight="1">
      <c r="A1212" s="29"/>
      <c r="B1212" s="55"/>
      <c r="C1212" s="11"/>
      <c r="D1212" s="12"/>
      <c r="E1212" s="26"/>
      <c r="F1212" s="27"/>
    </row>
    <row r="1213" spans="1:6" ht="15" customHeight="1">
      <c r="A1213" s="29"/>
      <c r="B1213" s="25" t="s">
        <v>1038</v>
      </c>
      <c r="C1213" s="34"/>
      <c r="D1213" s="12"/>
      <c r="E1213" s="26"/>
      <c r="F1213" s="27"/>
    </row>
    <row r="1214" spans="1:6" ht="15" customHeight="1">
      <c r="A1214" s="29"/>
      <c r="B1214" s="25" t="s">
        <v>1039</v>
      </c>
      <c r="C1214" s="11"/>
      <c r="D1214" s="12"/>
      <c r="E1214" s="26"/>
      <c r="F1214" s="27"/>
    </row>
    <row r="1215" spans="1:6" ht="15" customHeight="1">
      <c r="A1215" s="29"/>
      <c r="B1215" s="25"/>
      <c r="C1215" s="11"/>
      <c r="D1215" s="12"/>
      <c r="E1215" s="26"/>
      <c r="F1215" s="27"/>
    </row>
    <row r="1216" spans="1:6" ht="15" customHeight="1">
      <c r="A1216" s="29" t="s">
        <v>38</v>
      </c>
      <c r="B1216" s="25" t="s">
        <v>258</v>
      </c>
      <c r="C1216" s="11">
        <f>C1204</f>
        <v>50</v>
      </c>
      <c r="D1216" s="12" t="s">
        <v>15</v>
      </c>
      <c r="E1216" s="26"/>
      <c r="F1216" s="27"/>
    </row>
    <row r="1217" spans="1:6" ht="15" customHeight="1">
      <c r="A1217" s="9"/>
      <c r="B1217" s="25"/>
      <c r="C1217" s="11"/>
      <c r="D1217" s="12"/>
      <c r="E1217" s="26"/>
      <c r="F1217" s="27"/>
    </row>
    <row r="1218" spans="1:6" ht="15" customHeight="1">
      <c r="A1218" s="29"/>
      <c r="B1218" s="80"/>
      <c r="C1218" s="11"/>
      <c r="D1218" s="12"/>
      <c r="E1218" s="26"/>
      <c r="F1218" s="27"/>
    </row>
    <row r="1219" spans="1:6" ht="15" customHeight="1">
      <c r="A1219" s="29"/>
      <c r="B1219" s="80"/>
      <c r="C1219" s="11"/>
      <c r="D1219" s="12"/>
      <c r="E1219" s="26"/>
      <c r="F1219" s="27"/>
    </row>
    <row r="1220" spans="1:6" ht="15" customHeight="1">
      <c r="A1220" s="29"/>
      <c r="B1220" s="80"/>
      <c r="C1220" s="11"/>
      <c r="D1220" s="12"/>
      <c r="E1220" s="26"/>
      <c r="F1220" s="27"/>
    </row>
    <row r="1221" spans="1:6" ht="15" customHeight="1">
      <c r="A1221" s="29"/>
      <c r="B1221" s="80"/>
      <c r="C1221" s="11"/>
      <c r="D1221" s="12"/>
      <c r="E1221" s="26"/>
      <c r="F1221" s="27"/>
    </row>
    <row r="1222" spans="1:6" ht="15" customHeight="1">
      <c r="A1222" s="29"/>
      <c r="B1222" s="80"/>
      <c r="C1222" s="11"/>
      <c r="D1222" s="12"/>
      <c r="E1222" s="26"/>
      <c r="F1222" s="27"/>
    </row>
    <row r="1223" spans="1:6" ht="15" customHeight="1">
      <c r="A1223" s="29"/>
      <c r="B1223" s="80"/>
      <c r="C1223" s="11"/>
      <c r="D1223" s="12"/>
      <c r="E1223" s="26"/>
      <c r="F1223" s="27"/>
    </row>
    <row r="1224" spans="1:6" ht="15" customHeight="1">
      <c r="A1224" s="29"/>
      <c r="B1224" s="81"/>
      <c r="C1224" s="11"/>
      <c r="D1224" s="12"/>
      <c r="E1224" s="26"/>
      <c r="F1224" s="27"/>
    </row>
    <row r="1225" spans="1:6" ht="15" customHeight="1">
      <c r="A1225" s="29"/>
      <c r="B1225" s="81"/>
      <c r="C1225" s="11"/>
      <c r="D1225" s="12"/>
      <c r="E1225" s="26"/>
      <c r="F1225" s="27"/>
    </row>
    <row r="1226" spans="1:6" ht="15" customHeight="1">
      <c r="A1226" s="29"/>
      <c r="B1226" s="25"/>
      <c r="C1226" s="11"/>
      <c r="D1226" s="12"/>
      <c r="E1226" s="26"/>
      <c r="F1226" s="27"/>
    </row>
    <row r="1227" spans="1:6" ht="15" customHeight="1">
      <c r="A1227" s="21"/>
      <c r="B1227" s="39"/>
      <c r="C1227" s="40"/>
      <c r="D1227" s="41"/>
      <c r="E1227" s="42"/>
      <c r="F1227" s="24"/>
    </row>
    <row r="1228" spans="1:6" ht="15" customHeight="1">
      <c r="A1228" s="15" t="s">
        <v>1</v>
      </c>
      <c r="B1228" s="43" t="s">
        <v>29</v>
      </c>
      <c r="C1228" s="17" t="s">
        <v>1</v>
      </c>
      <c r="D1228" s="18"/>
      <c r="E1228" s="44" t="s">
        <v>18</v>
      </c>
      <c r="F1228" s="38"/>
    </row>
    <row r="1229" spans="1:6" ht="15" customHeight="1">
      <c r="A1229" s="9"/>
      <c r="B1229" s="107"/>
      <c r="C1229" s="11"/>
      <c r="D1229" s="12"/>
      <c r="E1229" s="108"/>
      <c r="F1229" s="14"/>
    </row>
    <row r="1230" spans="1:6" ht="15" customHeight="1" thickBot="1">
      <c r="A1230" s="275"/>
      <c r="B1230" s="102" t="s">
        <v>401</v>
      </c>
      <c r="C1230" s="11">
        <f>C1153+0.01</f>
        <v>3.1599999999999988</v>
      </c>
      <c r="D1230" s="12"/>
      <c r="F1230" s="14"/>
    </row>
    <row r="1231" spans="1:6" ht="15" customHeight="1">
      <c r="A1231" s="167"/>
      <c r="B1231" s="168"/>
      <c r="C1231" s="169"/>
      <c r="D1231" s="276"/>
      <c r="E1231" s="277"/>
      <c r="F1231" s="278"/>
    </row>
    <row r="1232" spans="1:6" ht="15" customHeight="1">
      <c r="A1232" s="73"/>
      <c r="B1232" s="10" t="s">
        <v>43</v>
      </c>
      <c r="C1232" s="11"/>
      <c r="D1232" s="12"/>
      <c r="E1232" s="62"/>
      <c r="F1232" s="279"/>
    </row>
    <row r="1233" spans="1:6" ht="15" customHeight="1">
      <c r="A1233" s="280"/>
      <c r="B1233" s="16"/>
      <c r="C1233" s="17"/>
      <c r="D1233" s="18"/>
      <c r="E1233" s="19"/>
      <c r="F1233" s="281"/>
    </row>
    <row r="1234" spans="1:6" ht="15" customHeight="1">
      <c r="A1234" s="282"/>
      <c r="B1234" s="22"/>
      <c r="C1234" s="11"/>
      <c r="D1234" s="12"/>
      <c r="E1234" s="23"/>
      <c r="F1234" s="283"/>
    </row>
    <row r="1235" spans="1:6" ht="15" customHeight="1">
      <c r="A1235" s="73"/>
      <c r="B1235" s="246" t="s">
        <v>242</v>
      </c>
      <c r="C1235" s="165"/>
      <c r="D1235" s="12"/>
      <c r="E1235" s="26"/>
      <c r="F1235" s="284"/>
    </row>
    <row r="1236" spans="1:6" ht="15" customHeight="1">
      <c r="A1236" s="73"/>
      <c r="B1236" s="246"/>
      <c r="C1236" s="165"/>
      <c r="D1236" s="12"/>
      <c r="E1236" s="26"/>
      <c r="F1236" s="284"/>
    </row>
    <row r="1237" spans="1:6" ht="15" customHeight="1">
      <c r="A1237" s="69"/>
      <c r="B1237" s="140" t="s">
        <v>516</v>
      </c>
      <c r="C1237" s="70"/>
      <c r="D1237" s="269"/>
      <c r="E1237" s="26"/>
      <c r="F1237" s="284"/>
    </row>
    <row r="1238" spans="1:6" ht="15" customHeight="1">
      <c r="A1238" s="69"/>
      <c r="B1238" s="77"/>
      <c r="C1238" s="70"/>
      <c r="D1238" s="269"/>
      <c r="E1238" s="26"/>
      <c r="F1238" s="284"/>
    </row>
    <row r="1239" spans="1:6" ht="15" customHeight="1">
      <c r="A1239" s="69" t="s">
        <v>2</v>
      </c>
      <c r="B1239" s="77" t="s">
        <v>507</v>
      </c>
      <c r="C1239" s="70"/>
      <c r="D1239" s="269"/>
      <c r="E1239" s="26"/>
      <c r="F1239" s="284"/>
    </row>
    <row r="1240" spans="1:6" ht="15" customHeight="1">
      <c r="A1240" s="69"/>
      <c r="B1240" s="77" t="s">
        <v>508</v>
      </c>
      <c r="C1240" s="70"/>
      <c r="D1240" s="269"/>
      <c r="E1240" s="26"/>
      <c r="F1240" s="284"/>
    </row>
    <row r="1241" spans="1:6" ht="15" customHeight="1">
      <c r="A1241" s="69"/>
      <c r="B1241" s="77" t="s">
        <v>509</v>
      </c>
      <c r="C1241" s="70"/>
      <c r="D1241" s="269"/>
      <c r="E1241" s="26"/>
      <c r="F1241" s="284"/>
    </row>
    <row r="1242" spans="1:6" ht="15" customHeight="1">
      <c r="A1242" s="69"/>
      <c r="B1242" s="77" t="s">
        <v>510</v>
      </c>
      <c r="C1242" s="70">
        <v>2</v>
      </c>
      <c r="D1242" s="269" t="s">
        <v>32</v>
      </c>
      <c r="E1242" s="26"/>
      <c r="F1242" s="284"/>
    </row>
    <row r="1243" spans="1:6" ht="15" customHeight="1">
      <c r="A1243" s="69"/>
      <c r="B1243" s="77"/>
      <c r="C1243" s="70"/>
      <c r="D1243" s="269"/>
      <c r="E1243" s="26"/>
      <c r="F1243" s="284"/>
    </row>
    <row r="1244" spans="1:6" ht="15" customHeight="1">
      <c r="A1244" s="69"/>
      <c r="B1244" s="242" t="s">
        <v>517</v>
      </c>
      <c r="C1244" s="70"/>
      <c r="D1244" s="269"/>
      <c r="E1244" s="26"/>
      <c r="F1244" s="284"/>
    </row>
    <row r="1245" spans="1:6" ht="15" customHeight="1">
      <c r="A1245" s="69"/>
      <c r="B1245" s="242"/>
      <c r="C1245" s="70"/>
      <c r="D1245" s="70"/>
      <c r="E1245" s="26"/>
      <c r="F1245" s="284"/>
    </row>
    <row r="1246" spans="1:6" ht="15" customHeight="1">
      <c r="A1246" s="69"/>
      <c r="B1246" s="77" t="s">
        <v>505</v>
      </c>
      <c r="C1246" s="70"/>
      <c r="D1246" s="70"/>
      <c r="E1246" s="26"/>
      <c r="F1246" s="284"/>
    </row>
    <row r="1247" spans="1:6" ht="15" customHeight="1">
      <c r="A1247" s="69"/>
      <c r="B1247" s="140" t="s">
        <v>506</v>
      </c>
      <c r="C1247" s="70"/>
      <c r="D1247" s="70"/>
      <c r="E1247" s="26"/>
      <c r="F1247" s="284"/>
    </row>
    <row r="1248" spans="1:6" ht="15" customHeight="1">
      <c r="A1248" s="69"/>
      <c r="B1248" s="268"/>
      <c r="C1248" s="70"/>
      <c r="D1248" s="269"/>
      <c r="E1248" s="26"/>
      <c r="F1248" s="284"/>
    </row>
    <row r="1249" spans="1:6" ht="15" customHeight="1">
      <c r="A1249" s="69" t="s">
        <v>6</v>
      </c>
      <c r="B1249" s="77" t="s">
        <v>504</v>
      </c>
      <c r="C1249" s="70">
        <v>86</v>
      </c>
      <c r="D1249" s="269" t="s">
        <v>15</v>
      </c>
      <c r="E1249" s="26"/>
      <c r="F1249" s="284"/>
    </row>
    <row r="1250" spans="1:6" ht="15" customHeight="1">
      <c r="A1250" s="69"/>
      <c r="B1250" s="77"/>
      <c r="C1250" s="70"/>
      <c r="D1250" s="269"/>
      <c r="E1250" s="26"/>
      <c r="F1250" s="284"/>
    </row>
    <row r="1251" spans="1:6" ht="15" customHeight="1">
      <c r="A1251" s="69"/>
      <c r="B1251" s="77" t="s">
        <v>259</v>
      </c>
      <c r="C1251" s="70"/>
      <c r="D1251" s="269"/>
      <c r="E1251" s="26"/>
      <c r="F1251" s="284"/>
    </row>
    <row r="1252" spans="1:6" ht="15" customHeight="1">
      <c r="A1252" s="69"/>
      <c r="B1252" s="77"/>
      <c r="C1252" s="70"/>
      <c r="D1252" s="269"/>
      <c r="E1252" s="26"/>
      <c r="F1252" s="284"/>
    </row>
    <row r="1253" spans="1:6" ht="15" customHeight="1">
      <c r="A1253" s="69" t="s">
        <v>7</v>
      </c>
      <c r="B1253" s="270" t="s">
        <v>1052</v>
      </c>
      <c r="C1253" s="70"/>
      <c r="D1253" s="269"/>
      <c r="E1253" s="26"/>
      <c r="F1253" s="284"/>
    </row>
    <row r="1254" spans="1:6" ht="15" customHeight="1">
      <c r="A1254" s="69"/>
      <c r="B1254" s="77" t="s">
        <v>511</v>
      </c>
      <c r="C1254" s="70"/>
      <c r="D1254" s="269"/>
      <c r="E1254" s="26"/>
      <c r="F1254" s="284"/>
    </row>
    <row r="1255" spans="1:6" ht="15" customHeight="1">
      <c r="A1255" s="69"/>
      <c r="B1255" s="77" t="s">
        <v>512</v>
      </c>
      <c r="C1255" s="70">
        <f>C1249</f>
        <v>86</v>
      </c>
      <c r="D1255" s="269" t="s">
        <v>15</v>
      </c>
      <c r="E1255" s="26"/>
      <c r="F1255" s="284"/>
    </row>
    <row r="1256" spans="1:6" ht="15" customHeight="1">
      <c r="A1256" s="69"/>
      <c r="B1256" s="77"/>
      <c r="C1256" s="70"/>
      <c r="D1256" s="269"/>
      <c r="E1256" s="26"/>
      <c r="F1256" s="284"/>
    </row>
    <row r="1257" spans="1:6" ht="15" customHeight="1">
      <c r="A1257" s="69" t="s">
        <v>8</v>
      </c>
      <c r="B1257" s="77" t="s">
        <v>521</v>
      </c>
      <c r="C1257" s="70">
        <v>119</v>
      </c>
      <c r="D1257" s="269" t="s">
        <v>25</v>
      </c>
      <c r="E1257" s="26"/>
      <c r="F1257" s="284"/>
    </row>
    <row r="1258" spans="1:6" ht="15" customHeight="1">
      <c r="A1258" s="69"/>
      <c r="B1258" s="77"/>
      <c r="C1258" s="70"/>
      <c r="D1258" s="269"/>
      <c r="E1258" s="26"/>
      <c r="F1258" s="284"/>
    </row>
    <row r="1259" spans="1:6" ht="15" customHeight="1">
      <c r="A1259" s="69"/>
      <c r="B1259" s="77" t="s">
        <v>518</v>
      </c>
      <c r="C1259" s="70"/>
      <c r="D1259" s="269"/>
      <c r="E1259" s="26"/>
      <c r="F1259" s="284"/>
    </row>
    <row r="1260" spans="1:6" ht="15" customHeight="1">
      <c r="A1260" s="69"/>
      <c r="B1260" s="77"/>
      <c r="C1260" s="70"/>
      <c r="D1260" s="269"/>
      <c r="E1260" s="26"/>
      <c r="F1260" s="284"/>
    </row>
    <row r="1261" spans="1:6" ht="15" customHeight="1">
      <c r="A1261" s="69" t="s">
        <v>10</v>
      </c>
      <c r="B1261" s="77" t="s">
        <v>513</v>
      </c>
      <c r="C1261" s="70"/>
      <c r="D1261" s="269"/>
      <c r="E1261" s="26"/>
      <c r="F1261" s="284"/>
    </row>
    <row r="1262" spans="1:6" ht="15" customHeight="1">
      <c r="A1262" s="69"/>
      <c r="B1262" s="77" t="s">
        <v>514</v>
      </c>
      <c r="C1262" s="70">
        <v>2</v>
      </c>
      <c r="D1262" s="269" t="s">
        <v>32</v>
      </c>
      <c r="E1262" s="26"/>
      <c r="F1262" s="284"/>
    </row>
    <row r="1263" spans="1:6" ht="15" customHeight="1">
      <c r="A1263" s="69"/>
      <c r="B1263" s="77"/>
      <c r="C1263" s="70"/>
      <c r="D1263" s="269"/>
      <c r="E1263" s="26"/>
      <c r="F1263" s="284"/>
    </row>
    <row r="1264" spans="1:6" ht="15" customHeight="1">
      <c r="A1264" s="69"/>
      <c r="B1264" s="77" t="s">
        <v>183</v>
      </c>
      <c r="C1264" s="70"/>
      <c r="D1264" s="70"/>
      <c r="E1264" s="26"/>
      <c r="F1264" s="284"/>
    </row>
    <row r="1265" spans="1:6" ht="15" customHeight="1">
      <c r="A1265" s="69"/>
      <c r="B1265" s="77" t="s">
        <v>1</v>
      </c>
      <c r="C1265" s="70"/>
      <c r="D1265" s="70"/>
      <c r="E1265" s="26"/>
      <c r="F1265" s="284"/>
    </row>
    <row r="1266" spans="1:6" ht="15" customHeight="1">
      <c r="A1266" s="69"/>
      <c r="B1266" s="140" t="s">
        <v>519</v>
      </c>
      <c r="C1266" s="70"/>
      <c r="D1266" s="70"/>
      <c r="E1266" s="26"/>
      <c r="F1266" s="284"/>
    </row>
    <row r="1267" spans="1:6" ht="15" customHeight="1">
      <c r="A1267" s="69"/>
      <c r="B1267" s="140" t="s">
        <v>520</v>
      </c>
      <c r="C1267" s="70"/>
      <c r="D1267" s="70"/>
      <c r="E1267" s="26"/>
      <c r="F1267" s="284"/>
    </row>
    <row r="1268" spans="1:6" ht="15" customHeight="1">
      <c r="A1268" s="69"/>
      <c r="B1268" s="77"/>
      <c r="C1268" s="70"/>
      <c r="D1268" s="70"/>
      <c r="E1268" s="26"/>
      <c r="F1268" s="284"/>
    </row>
    <row r="1269" spans="1:6" ht="15" customHeight="1">
      <c r="A1269" s="69" t="s">
        <v>14</v>
      </c>
      <c r="B1269" s="77" t="s">
        <v>515</v>
      </c>
      <c r="C1269" s="70">
        <f>C1255+12</f>
        <v>98</v>
      </c>
      <c r="D1269" s="269" t="s">
        <v>15</v>
      </c>
      <c r="E1269" s="26"/>
      <c r="F1269" s="284"/>
    </row>
    <row r="1270" spans="1:6" ht="15" customHeight="1">
      <c r="A1270" s="285"/>
      <c r="B1270" s="25"/>
      <c r="C1270" s="11"/>
      <c r="D1270" s="12"/>
      <c r="E1270" s="26"/>
      <c r="F1270" s="284"/>
    </row>
    <row r="1271" spans="1:6" ht="15" customHeight="1">
      <c r="A1271" s="285"/>
      <c r="B1271" s="246" t="s">
        <v>526</v>
      </c>
      <c r="C1271" s="165"/>
      <c r="D1271" s="12"/>
      <c r="E1271" s="26"/>
      <c r="F1271" s="284"/>
    </row>
    <row r="1272" spans="1:6" ht="15" customHeight="1">
      <c r="A1272" s="285"/>
      <c r="B1272" s="25"/>
      <c r="C1272" s="11"/>
      <c r="D1272" s="12"/>
      <c r="E1272" s="26"/>
      <c r="F1272" s="284"/>
    </row>
    <row r="1273" spans="1:6" ht="15" customHeight="1">
      <c r="A1273" s="285"/>
      <c r="B1273" s="242" t="s">
        <v>517</v>
      </c>
      <c r="C1273" s="70"/>
      <c r="D1273" s="269"/>
      <c r="E1273" s="26"/>
      <c r="F1273" s="284"/>
    </row>
    <row r="1274" spans="1:6" ht="15" customHeight="1">
      <c r="A1274" s="285"/>
      <c r="B1274" s="242"/>
      <c r="C1274" s="70"/>
      <c r="D1274" s="269"/>
      <c r="E1274" s="26"/>
      <c r="F1274" s="284"/>
    </row>
    <row r="1275" spans="1:6" ht="15" customHeight="1">
      <c r="A1275" s="285"/>
      <c r="B1275" s="77" t="s">
        <v>505</v>
      </c>
      <c r="C1275" s="70"/>
      <c r="D1275" s="269"/>
      <c r="E1275" s="26"/>
      <c r="F1275" s="284"/>
    </row>
    <row r="1276" spans="1:6" ht="15" customHeight="1">
      <c r="A1276" s="285"/>
      <c r="B1276" s="140" t="s">
        <v>506</v>
      </c>
      <c r="C1276" s="70"/>
      <c r="D1276" s="269"/>
      <c r="E1276" s="26"/>
      <c r="F1276" s="284"/>
    </row>
    <row r="1277" spans="1:6" ht="15" customHeight="1">
      <c r="A1277" s="285"/>
      <c r="B1277" s="268"/>
      <c r="C1277" s="70"/>
      <c r="D1277" s="269"/>
      <c r="E1277" s="26"/>
      <c r="F1277" s="284"/>
    </row>
    <row r="1278" spans="1:6" ht="15" customHeight="1">
      <c r="A1278" s="285" t="s">
        <v>16</v>
      </c>
      <c r="B1278" s="77" t="s">
        <v>504</v>
      </c>
      <c r="C1278" s="70">
        <v>67</v>
      </c>
      <c r="D1278" s="269" t="s">
        <v>15</v>
      </c>
      <c r="E1278" s="26"/>
      <c r="F1278" s="284"/>
    </row>
    <row r="1279" spans="1:6" ht="15" customHeight="1">
      <c r="A1279" s="285"/>
      <c r="B1279" s="77"/>
      <c r="C1279" s="70"/>
      <c r="D1279" s="269"/>
      <c r="E1279" s="26"/>
      <c r="F1279" s="284"/>
    </row>
    <row r="1280" spans="1:6" ht="15" customHeight="1">
      <c r="A1280" s="285"/>
      <c r="B1280" s="77" t="s">
        <v>249</v>
      </c>
      <c r="C1280" s="70"/>
      <c r="D1280" s="269"/>
      <c r="E1280" s="26"/>
      <c r="F1280" s="284"/>
    </row>
    <row r="1281" spans="1:6" ht="15" customHeight="1">
      <c r="A1281" s="285"/>
      <c r="B1281" s="77"/>
      <c r="C1281" s="70"/>
      <c r="D1281" s="269"/>
      <c r="E1281" s="26"/>
      <c r="F1281" s="284"/>
    </row>
    <row r="1282" spans="1:6" ht="15" customHeight="1">
      <c r="A1282" s="285" t="s">
        <v>24</v>
      </c>
      <c r="B1282" s="270" t="s">
        <v>1041</v>
      </c>
      <c r="C1282" s="70"/>
      <c r="D1282" s="269"/>
      <c r="E1282" s="26"/>
      <c r="F1282" s="284"/>
    </row>
    <row r="1283" spans="1:6" ht="15" customHeight="1">
      <c r="A1283" s="285"/>
      <c r="B1283" s="77" t="s">
        <v>522</v>
      </c>
      <c r="C1283" s="70"/>
      <c r="D1283" s="269"/>
      <c r="E1283" s="26"/>
      <c r="F1283" s="284"/>
    </row>
    <row r="1284" spans="1:6" ht="15" customHeight="1">
      <c r="A1284" s="285"/>
      <c r="B1284" s="77" t="s">
        <v>523</v>
      </c>
      <c r="C1284" s="70">
        <f>C1278</f>
        <v>67</v>
      </c>
      <c r="D1284" s="269" t="s">
        <v>15</v>
      </c>
      <c r="E1284" s="26"/>
      <c r="F1284" s="284"/>
    </row>
    <row r="1285" spans="1:6" ht="15" customHeight="1">
      <c r="A1285" s="285"/>
      <c r="B1285" s="77"/>
      <c r="C1285" s="70"/>
      <c r="D1285" s="70"/>
      <c r="E1285" s="26"/>
      <c r="F1285" s="284"/>
    </row>
    <row r="1286" spans="1:6" ht="15" customHeight="1">
      <c r="A1286" s="285" t="s">
        <v>31</v>
      </c>
      <c r="B1286" s="77" t="s">
        <v>524</v>
      </c>
      <c r="C1286" s="70">
        <v>21</v>
      </c>
      <c r="D1286" s="269" t="s">
        <v>25</v>
      </c>
      <c r="E1286" s="26"/>
      <c r="F1286" s="284"/>
    </row>
    <row r="1287" spans="1:6" ht="15" customHeight="1">
      <c r="A1287" s="285"/>
      <c r="B1287" s="77"/>
      <c r="C1287" s="70"/>
      <c r="D1287" s="70"/>
      <c r="E1287" s="26"/>
      <c r="F1287" s="284"/>
    </row>
    <row r="1288" spans="1:6" ht="15" customHeight="1">
      <c r="A1288" s="285"/>
      <c r="B1288" s="77" t="s">
        <v>525</v>
      </c>
      <c r="C1288" s="70"/>
      <c r="D1288" s="70"/>
      <c r="E1288" s="26"/>
      <c r="F1288" s="284"/>
    </row>
    <row r="1289" spans="1:6" ht="15" customHeight="1">
      <c r="A1289" s="285"/>
      <c r="B1289" s="77" t="s">
        <v>1</v>
      </c>
      <c r="C1289" s="70"/>
      <c r="D1289" s="70"/>
      <c r="E1289" s="26"/>
      <c r="F1289" s="284"/>
    </row>
    <row r="1290" spans="1:6" ht="15" customHeight="1">
      <c r="A1290" s="285"/>
      <c r="B1290" s="140" t="s">
        <v>519</v>
      </c>
      <c r="C1290" s="70"/>
      <c r="D1290" s="70"/>
      <c r="E1290" s="26"/>
      <c r="F1290" s="284"/>
    </row>
    <row r="1291" spans="1:6" ht="15" customHeight="1">
      <c r="A1291" s="285"/>
      <c r="B1291" s="140" t="s">
        <v>520</v>
      </c>
      <c r="C1291" s="70"/>
      <c r="D1291" s="70"/>
      <c r="E1291" s="26"/>
      <c r="F1291" s="284"/>
    </row>
    <row r="1292" spans="1:6" ht="15" customHeight="1">
      <c r="A1292" s="285"/>
      <c r="B1292" s="77"/>
      <c r="C1292" s="70"/>
      <c r="D1292" s="70"/>
      <c r="E1292" s="26"/>
      <c r="F1292" s="284"/>
    </row>
    <row r="1293" spans="1:6" ht="15" customHeight="1">
      <c r="A1293" s="285" t="s">
        <v>34</v>
      </c>
      <c r="B1293" s="77" t="s">
        <v>515</v>
      </c>
      <c r="C1293" s="70">
        <f>C1284+2</f>
        <v>69</v>
      </c>
      <c r="D1293" s="269" t="s">
        <v>15</v>
      </c>
      <c r="E1293" s="26"/>
      <c r="F1293" s="284"/>
    </row>
    <row r="1294" spans="1:6" ht="15" customHeight="1">
      <c r="A1294" s="285"/>
      <c r="B1294" s="25"/>
      <c r="C1294" s="11"/>
      <c r="D1294" s="12"/>
      <c r="E1294" s="26"/>
      <c r="F1294" s="284"/>
    </row>
    <row r="1295" spans="1:6" ht="15" customHeight="1">
      <c r="A1295" s="285"/>
      <c r="B1295" s="25"/>
      <c r="C1295" s="11"/>
      <c r="D1295" s="12"/>
      <c r="E1295" s="26"/>
      <c r="F1295" s="284"/>
    </row>
    <row r="1296" spans="1:6" ht="15" customHeight="1">
      <c r="A1296" s="285"/>
      <c r="B1296" s="25"/>
      <c r="C1296" s="11"/>
      <c r="D1296" s="12"/>
      <c r="E1296" s="26"/>
      <c r="F1296" s="284"/>
    </row>
    <row r="1297" spans="1:6" ht="15" customHeight="1">
      <c r="A1297" s="285"/>
      <c r="B1297" s="25"/>
      <c r="C1297" s="11"/>
      <c r="D1297" s="12"/>
      <c r="E1297" s="26"/>
      <c r="F1297" s="284"/>
    </row>
    <row r="1298" spans="1:6" ht="15" customHeight="1">
      <c r="A1298" s="285"/>
      <c r="B1298" s="25"/>
      <c r="C1298" s="11"/>
      <c r="D1298" s="12"/>
      <c r="E1298" s="26"/>
      <c r="F1298" s="284"/>
    </row>
    <row r="1299" spans="1:6" ht="15" customHeight="1">
      <c r="A1299" s="285"/>
      <c r="B1299" s="25"/>
      <c r="C1299" s="11"/>
      <c r="D1299" s="12"/>
      <c r="E1299" s="26"/>
      <c r="F1299" s="284"/>
    </row>
    <row r="1300" spans="1:6" ht="15" customHeight="1">
      <c r="A1300" s="285"/>
      <c r="B1300" s="25"/>
      <c r="C1300" s="11"/>
      <c r="D1300" s="12"/>
      <c r="E1300" s="26"/>
      <c r="F1300" s="284"/>
    </row>
    <row r="1301" spans="1:6" ht="15" customHeight="1">
      <c r="A1301" s="285"/>
      <c r="B1301" s="25"/>
      <c r="C1301" s="11"/>
      <c r="D1301" s="12"/>
      <c r="E1301" s="26"/>
      <c r="F1301" s="284"/>
    </row>
    <row r="1302" spans="1:6" ht="15" customHeight="1">
      <c r="A1302" s="285"/>
      <c r="B1302" s="25"/>
      <c r="C1302" s="11"/>
      <c r="D1302" s="12"/>
      <c r="E1302" s="26"/>
      <c r="F1302" s="284"/>
    </row>
    <row r="1303" spans="1:6" ht="15" customHeight="1">
      <c r="A1303" s="285"/>
      <c r="B1303" s="25"/>
      <c r="C1303" s="11"/>
      <c r="D1303" s="12"/>
      <c r="E1303" s="26"/>
      <c r="F1303" s="284"/>
    </row>
    <row r="1304" spans="1:6" ht="15" customHeight="1">
      <c r="A1304" s="282"/>
      <c r="B1304" s="39"/>
      <c r="C1304" s="40"/>
      <c r="D1304" s="41"/>
      <c r="E1304" s="42"/>
      <c r="F1304" s="283"/>
    </row>
    <row r="1305" spans="1:6" ht="15" customHeight="1">
      <c r="A1305" s="280" t="s">
        <v>1</v>
      </c>
      <c r="B1305" s="43" t="s">
        <v>29</v>
      </c>
      <c r="C1305" s="17" t="s">
        <v>1</v>
      </c>
      <c r="D1305" s="18"/>
      <c r="E1305" s="44" t="s">
        <v>18</v>
      </c>
      <c r="F1305" s="286"/>
    </row>
    <row r="1306" spans="1:6" ht="15" customHeight="1">
      <c r="A1306" s="73" t="s">
        <v>1</v>
      </c>
      <c r="B1306" s="45" t="s">
        <v>1</v>
      </c>
      <c r="C1306" s="11" t="s">
        <v>1</v>
      </c>
      <c r="D1306" s="12"/>
      <c r="E1306" s="8" t="s">
        <v>1</v>
      </c>
      <c r="F1306" s="287"/>
    </row>
    <row r="1307" spans="1:6" ht="15" customHeight="1" thickBot="1">
      <c r="A1307" s="288"/>
      <c r="B1307" s="289" t="s">
        <v>401</v>
      </c>
      <c r="C1307" s="401">
        <f>C1230+0.01</f>
        <v>3.1699999999999986</v>
      </c>
      <c r="D1307" s="291"/>
      <c r="E1307" s="292"/>
      <c r="F1307" s="293"/>
    </row>
    <row r="1308" spans="1:6" ht="15" customHeight="1">
      <c r="A1308" s="9"/>
      <c r="B1308" s="45"/>
      <c r="C1308" s="11"/>
      <c r="D1308" s="12"/>
      <c r="E1308" s="13"/>
      <c r="F1308" s="14"/>
    </row>
    <row r="1309" spans="1:6" ht="15" customHeight="1">
      <c r="A1309" s="9"/>
      <c r="B1309" s="10" t="s">
        <v>45</v>
      </c>
      <c r="C1309" s="11"/>
      <c r="D1309" s="12"/>
      <c r="E1309" s="62"/>
      <c r="F1309" s="63"/>
    </row>
    <row r="1310" spans="1:6" ht="15" customHeight="1">
      <c r="A1310" s="15"/>
      <c r="B1310" s="16"/>
      <c r="C1310" s="17"/>
      <c r="D1310" s="18"/>
      <c r="E1310" s="19"/>
      <c r="F1310" s="20"/>
    </row>
    <row r="1311" spans="1:6" ht="15" customHeight="1">
      <c r="A1311" s="21"/>
      <c r="B1311" s="22"/>
      <c r="C1311" s="11"/>
      <c r="D1311" s="12"/>
      <c r="E1311" s="23"/>
      <c r="F1311" s="24"/>
    </row>
    <row r="1312" spans="1:6" ht="15" customHeight="1">
      <c r="A1312" s="69"/>
      <c r="B1312" s="171" t="s">
        <v>527</v>
      </c>
      <c r="C1312" s="70"/>
      <c r="D1312" s="70"/>
      <c r="E1312" s="26"/>
      <c r="F1312" s="27"/>
    </row>
    <row r="1313" spans="1:6" ht="15" customHeight="1">
      <c r="A1313" s="69"/>
      <c r="B1313" s="77"/>
      <c r="C1313" s="70"/>
      <c r="D1313" s="70"/>
      <c r="E1313" s="26"/>
      <c r="F1313" s="27"/>
    </row>
    <row r="1314" spans="1:6" ht="15" customHeight="1">
      <c r="A1314" s="69"/>
      <c r="B1314" s="171" t="s">
        <v>528</v>
      </c>
      <c r="C1314" s="70"/>
      <c r="D1314" s="70"/>
      <c r="E1314" s="26"/>
      <c r="F1314" s="27"/>
    </row>
    <row r="1315" spans="1:6" ht="15" customHeight="1">
      <c r="A1315" s="69"/>
      <c r="B1315" s="77"/>
      <c r="C1315" s="70"/>
      <c r="D1315" s="70"/>
      <c r="E1315" s="26"/>
      <c r="F1315" s="27"/>
    </row>
    <row r="1316" spans="1:6" ht="15" customHeight="1">
      <c r="A1316" s="69" t="s">
        <v>2</v>
      </c>
      <c r="B1316" s="77" t="s">
        <v>529</v>
      </c>
      <c r="C1316" s="70"/>
      <c r="D1316" s="70"/>
      <c r="E1316" s="26"/>
      <c r="F1316" s="27"/>
    </row>
    <row r="1317" spans="1:6" ht="15" customHeight="1">
      <c r="A1317" s="69"/>
      <c r="B1317" s="77" t="s">
        <v>530</v>
      </c>
      <c r="C1317" s="70"/>
      <c r="D1317" s="70"/>
      <c r="E1317" s="26"/>
      <c r="F1317" s="27"/>
    </row>
    <row r="1318" spans="1:6" ht="15" customHeight="1">
      <c r="A1318" s="69"/>
      <c r="B1318" s="77" t="s">
        <v>531</v>
      </c>
      <c r="C1318" s="70"/>
      <c r="D1318" s="70"/>
      <c r="E1318" s="26"/>
      <c r="F1318" s="27"/>
    </row>
    <row r="1319" spans="1:6" ht="15" customHeight="1">
      <c r="A1319" s="69"/>
      <c r="B1319" s="77" t="s">
        <v>532</v>
      </c>
      <c r="C1319" s="70"/>
      <c r="D1319" s="70"/>
      <c r="E1319" s="26"/>
      <c r="F1319" s="27"/>
    </row>
    <row r="1320" spans="1:6" ht="15" customHeight="1">
      <c r="A1320" s="69"/>
      <c r="B1320" s="77" t="s">
        <v>533</v>
      </c>
      <c r="C1320" s="70"/>
      <c r="D1320" s="70"/>
      <c r="E1320" s="26"/>
      <c r="F1320" s="27"/>
    </row>
    <row r="1321" spans="1:6" ht="15" customHeight="1">
      <c r="A1321" s="69"/>
      <c r="B1321" s="77" t="s">
        <v>534</v>
      </c>
      <c r="C1321" s="70"/>
      <c r="D1321" s="70"/>
      <c r="E1321" s="26"/>
      <c r="F1321" s="27"/>
    </row>
    <row r="1322" spans="1:6" ht="15" customHeight="1">
      <c r="A1322" s="69"/>
      <c r="B1322" s="77" t="s">
        <v>535</v>
      </c>
      <c r="C1322" s="70"/>
      <c r="D1322" s="70"/>
      <c r="E1322" s="26"/>
      <c r="F1322" s="27"/>
    </row>
    <row r="1323" spans="1:6" ht="15" customHeight="1">
      <c r="A1323" s="69"/>
      <c r="B1323" s="77" t="s">
        <v>536</v>
      </c>
      <c r="C1323" s="70">
        <v>86</v>
      </c>
      <c r="D1323" s="70" t="s">
        <v>15</v>
      </c>
      <c r="E1323" s="26"/>
      <c r="F1323" s="27"/>
    </row>
    <row r="1324" spans="1:6" ht="15" customHeight="1">
      <c r="A1324" s="69"/>
      <c r="B1324" s="77"/>
      <c r="C1324" s="70"/>
      <c r="D1324" s="70"/>
      <c r="E1324" s="26"/>
      <c r="F1324" s="27"/>
    </row>
    <row r="1325" spans="1:6" ht="15" customHeight="1">
      <c r="A1325" s="69" t="s">
        <v>6</v>
      </c>
      <c r="B1325" s="77" t="s">
        <v>537</v>
      </c>
      <c r="C1325" s="70"/>
      <c r="D1325" s="70"/>
      <c r="E1325" s="26"/>
      <c r="F1325" s="27"/>
    </row>
    <row r="1326" spans="1:6" ht="15" customHeight="1">
      <c r="A1326" s="69"/>
      <c r="B1326" s="77" t="s">
        <v>538</v>
      </c>
      <c r="C1326" s="135"/>
      <c r="D1326" s="70"/>
      <c r="E1326" s="26"/>
      <c r="F1326" s="27"/>
    </row>
    <row r="1327" spans="1:6" ht="15" customHeight="1">
      <c r="A1327" s="69"/>
      <c r="B1327" s="77" t="s">
        <v>539</v>
      </c>
      <c r="C1327" s="70">
        <v>86</v>
      </c>
      <c r="D1327" s="70" t="s">
        <v>15</v>
      </c>
      <c r="E1327" s="26"/>
      <c r="F1327" s="27"/>
    </row>
    <row r="1328" spans="1:6" ht="15" customHeight="1">
      <c r="A1328" s="69"/>
      <c r="B1328" s="77"/>
      <c r="C1328" s="70"/>
      <c r="D1328" s="70"/>
      <c r="E1328" s="26"/>
      <c r="F1328" s="27"/>
    </row>
    <row r="1329" spans="1:6" ht="15" customHeight="1">
      <c r="A1329" s="69" t="s">
        <v>7</v>
      </c>
      <c r="B1329" s="77" t="s">
        <v>540</v>
      </c>
      <c r="C1329" s="70"/>
      <c r="D1329" s="70"/>
      <c r="E1329" s="120"/>
      <c r="F1329" s="27"/>
    </row>
    <row r="1330" spans="1:6" ht="15" customHeight="1">
      <c r="A1330" s="69"/>
      <c r="B1330" s="77" t="s">
        <v>541</v>
      </c>
      <c r="C1330" s="135"/>
      <c r="D1330" s="70"/>
      <c r="E1330" s="120"/>
      <c r="F1330" s="27"/>
    </row>
    <row r="1331" spans="1:6" ht="15" customHeight="1">
      <c r="A1331" s="69"/>
      <c r="B1331" s="77" t="s">
        <v>542</v>
      </c>
      <c r="C1331" s="70">
        <v>1</v>
      </c>
      <c r="D1331" s="70" t="s">
        <v>32</v>
      </c>
      <c r="E1331" s="120"/>
      <c r="F1331" s="27"/>
    </row>
    <row r="1332" spans="1:6" ht="15" customHeight="1">
      <c r="A1332" s="83"/>
      <c r="B1332" s="30"/>
      <c r="C1332" s="11"/>
      <c r="D1332" s="119"/>
      <c r="E1332" s="120"/>
      <c r="F1332" s="27"/>
    </row>
    <row r="1333" spans="1:6" ht="15" customHeight="1">
      <c r="A1333" s="69"/>
      <c r="B1333" s="171" t="s">
        <v>543</v>
      </c>
      <c r="C1333" s="70"/>
      <c r="D1333" s="70"/>
      <c r="E1333" s="120"/>
      <c r="F1333" s="27"/>
    </row>
    <row r="1334" spans="1:6" ht="15" customHeight="1">
      <c r="A1334" s="69"/>
      <c r="B1334" s="77"/>
      <c r="C1334" s="70"/>
      <c r="D1334" s="70"/>
      <c r="E1334" s="26"/>
      <c r="F1334" s="27"/>
    </row>
    <row r="1335" spans="1:6" ht="15" customHeight="1">
      <c r="A1335" s="69"/>
      <c r="B1335" s="171" t="s">
        <v>528</v>
      </c>
      <c r="C1335" s="70"/>
      <c r="D1335" s="70"/>
      <c r="E1335" s="26"/>
      <c r="F1335" s="27"/>
    </row>
    <row r="1336" spans="1:6" ht="15" customHeight="1">
      <c r="A1336" s="69"/>
      <c r="B1336" s="77"/>
      <c r="C1336" s="70"/>
      <c r="D1336" s="70"/>
      <c r="E1336" s="26"/>
      <c r="F1336" s="27"/>
    </row>
    <row r="1337" spans="1:6" ht="15" customHeight="1">
      <c r="A1337" s="69" t="s">
        <v>8</v>
      </c>
      <c r="B1337" s="77" t="s">
        <v>529</v>
      </c>
      <c r="C1337" s="70"/>
      <c r="D1337" s="70"/>
      <c r="E1337" s="26"/>
      <c r="F1337" s="27"/>
    </row>
    <row r="1338" spans="1:6" ht="15" customHeight="1">
      <c r="A1338" s="69"/>
      <c r="B1338" s="77" t="s">
        <v>530</v>
      </c>
      <c r="C1338" s="70"/>
      <c r="D1338" s="70"/>
      <c r="E1338" s="26"/>
      <c r="F1338" s="27"/>
    </row>
    <row r="1339" spans="1:6" ht="15" customHeight="1">
      <c r="A1339" s="69"/>
      <c r="B1339" s="77" t="s">
        <v>531</v>
      </c>
      <c r="C1339" s="70"/>
      <c r="D1339" s="70"/>
      <c r="E1339" s="26"/>
      <c r="F1339" s="27"/>
    </row>
    <row r="1340" spans="1:6" ht="15" customHeight="1">
      <c r="A1340" s="69"/>
      <c r="B1340" s="77" t="s">
        <v>532</v>
      </c>
      <c r="C1340" s="70"/>
      <c r="D1340" s="70"/>
      <c r="E1340" s="26"/>
      <c r="F1340" s="27"/>
    </row>
    <row r="1341" spans="1:6" ht="15" customHeight="1">
      <c r="A1341" s="69"/>
      <c r="B1341" s="77" t="s">
        <v>533</v>
      </c>
      <c r="C1341" s="70"/>
      <c r="D1341" s="70"/>
      <c r="E1341" s="26"/>
      <c r="F1341" s="27"/>
    </row>
    <row r="1342" spans="1:6" ht="15" customHeight="1">
      <c r="A1342" s="69"/>
      <c r="B1342" s="77" t="s">
        <v>534</v>
      </c>
      <c r="C1342" s="70"/>
      <c r="D1342" s="70"/>
      <c r="E1342" s="26"/>
      <c r="F1342" s="27"/>
    </row>
    <row r="1343" spans="1:6" ht="15" customHeight="1">
      <c r="A1343" s="69"/>
      <c r="B1343" s="77" t="s">
        <v>535</v>
      </c>
      <c r="C1343" s="70"/>
      <c r="D1343" s="70"/>
      <c r="E1343" s="26"/>
      <c r="F1343" s="27"/>
    </row>
    <row r="1344" spans="1:6" ht="15" customHeight="1">
      <c r="A1344" s="69"/>
      <c r="B1344" s="77" t="s">
        <v>536</v>
      </c>
      <c r="C1344" s="70">
        <v>67</v>
      </c>
      <c r="D1344" s="70" t="s">
        <v>15</v>
      </c>
      <c r="E1344" s="26"/>
      <c r="F1344" s="27"/>
    </row>
    <row r="1345" spans="1:6" ht="15" customHeight="1">
      <c r="A1345" s="69"/>
      <c r="B1345" s="77"/>
      <c r="C1345" s="70"/>
      <c r="D1345" s="70"/>
      <c r="E1345" s="26"/>
      <c r="F1345" s="27"/>
    </row>
    <row r="1346" spans="1:6" ht="15" customHeight="1">
      <c r="A1346" s="69" t="s">
        <v>10</v>
      </c>
      <c r="B1346" s="77" t="s">
        <v>537</v>
      </c>
      <c r="C1346" s="70"/>
      <c r="D1346" s="70"/>
      <c r="E1346" s="26"/>
      <c r="F1346" s="27"/>
    </row>
    <row r="1347" spans="1:6" ht="15" customHeight="1">
      <c r="A1347" s="69"/>
      <c r="B1347" s="77" t="s">
        <v>538</v>
      </c>
      <c r="C1347" s="135"/>
      <c r="D1347" s="70"/>
      <c r="E1347" s="26"/>
      <c r="F1347" s="27"/>
    </row>
    <row r="1348" spans="1:6" ht="15" customHeight="1">
      <c r="A1348" s="69"/>
      <c r="B1348" s="77" t="s">
        <v>539</v>
      </c>
      <c r="C1348" s="70">
        <v>67</v>
      </c>
      <c r="D1348" s="70" t="s">
        <v>15</v>
      </c>
      <c r="E1348" s="26"/>
      <c r="F1348" s="27"/>
    </row>
    <row r="1349" spans="1:6" ht="15" customHeight="1">
      <c r="A1349" s="69"/>
      <c r="B1349" s="77"/>
      <c r="C1349" s="70"/>
      <c r="D1349" s="70"/>
      <c r="E1349" s="26"/>
      <c r="F1349" s="27"/>
    </row>
    <row r="1350" spans="1:6" ht="15" customHeight="1">
      <c r="A1350" s="69" t="s">
        <v>14</v>
      </c>
      <c r="B1350" s="77" t="s">
        <v>540</v>
      </c>
      <c r="C1350" s="70"/>
      <c r="D1350" s="70"/>
      <c r="E1350" s="26"/>
      <c r="F1350" s="27"/>
    </row>
    <row r="1351" spans="1:6" ht="15" customHeight="1">
      <c r="A1351" s="69"/>
      <c r="B1351" s="77" t="s">
        <v>541</v>
      </c>
      <c r="C1351" s="135"/>
      <c r="D1351" s="70"/>
      <c r="E1351" s="26"/>
      <c r="F1351" s="27"/>
    </row>
    <row r="1352" spans="1:6" ht="15" customHeight="1">
      <c r="A1352" s="69"/>
      <c r="B1352" s="77" t="s">
        <v>542</v>
      </c>
      <c r="C1352" s="70">
        <v>1</v>
      </c>
      <c r="D1352" s="70" t="s">
        <v>32</v>
      </c>
      <c r="E1352" s="26"/>
      <c r="F1352" s="27"/>
    </row>
    <row r="1353" spans="1:6" ht="15" customHeight="1">
      <c r="A1353" s="29"/>
      <c r="B1353" s="55"/>
      <c r="C1353" s="11"/>
      <c r="D1353" s="12"/>
      <c r="E1353" s="26"/>
      <c r="F1353" s="27"/>
    </row>
    <row r="1354" spans="1:6" ht="15" customHeight="1">
      <c r="A1354" s="29"/>
      <c r="B1354" s="55"/>
      <c r="C1354" s="11"/>
      <c r="D1354" s="12"/>
      <c r="E1354" s="26"/>
      <c r="F1354" s="27"/>
    </row>
    <row r="1355" spans="1:6" ht="15" customHeight="1">
      <c r="A1355" s="29"/>
      <c r="B1355" s="68"/>
      <c r="C1355" s="11"/>
      <c r="D1355" s="12"/>
      <c r="E1355" s="26"/>
      <c r="F1355" s="27"/>
    </row>
    <row r="1356" spans="1:6" ht="15" customHeight="1">
      <c r="A1356" s="29"/>
      <c r="B1356" s="55"/>
      <c r="C1356" s="11"/>
      <c r="D1356" s="12"/>
      <c r="E1356" s="26"/>
      <c r="F1356" s="27"/>
    </row>
    <row r="1357" spans="1:6" ht="15" customHeight="1">
      <c r="A1357" s="29"/>
      <c r="B1357" s="55"/>
      <c r="C1357" s="11"/>
      <c r="D1357" s="12"/>
      <c r="E1357" s="26"/>
      <c r="F1357" s="27"/>
    </row>
    <row r="1358" spans="1:6" ht="15" customHeight="1">
      <c r="A1358" s="29"/>
      <c r="B1358" s="55"/>
      <c r="C1358" s="11"/>
      <c r="D1358" s="12"/>
      <c r="E1358" s="26"/>
      <c r="F1358" s="27"/>
    </row>
    <row r="1359" spans="1:6" ht="15" customHeight="1">
      <c r="A1359" s="29"/>
      <c r="B1359" s="55"/>
      <c r="C1359" s="11"/>
      <c r="D1359" s="12"/>
      <c r="E1359" s="26"/>
      <c r="F1359" s="27"/>
    </row>
    <row r="1360" spans="1:6" ht="15" customHeight="1">
      <c r="A1360" s="29"/>
      <c r="B1360" s="55"/>
      <c r="C1360" s="11"/>
      <c r="D1360" s="12"/>
      <c r="E1360" s="26"/>
      <c r="F1360" s="27"/>
    </row>
    <row r="1361" spans="1:6" ht="15" customHeight="1">
      <c r="A1361" s="29"/>
      <c r="B1361" s="55"/>
      <c r="C1361" s="11"/>
      <c r="D1361" s="12"/>
      <c r="E1361" s="26"/>
      <c r="F1361" s="27"/>
    </row>
    <row r="1362" spans="1:6" ht="15" customHeight="1">
      <c r="A1362" s="29"/>
      <c r="B1362" s="55"/>
      <c r="C1362" s="11"/>
      <c r="D1362" s="12"/>
      <c r="E1362" s="26"/>
      <c r="F1362" s="27"/>
    </row>
    <row r="1363" spans="1:6" ht="15" customHeight="1">
      <c r="A1363" s="29"/>
      <c r="B1363" s="55"/>
      <c r="C1363" s="11"/>
      <c r="D1363" s="12"/>
      <c r="E1363" s="26"/>
      <c r="F1363" s="27"/>
    </row>
    <row r="1364" spans="1:6" ht="15" customHeight="1">
      <c r="A1364" s="29"/>
      <c r="B1364" s="55"/>
      <c r="C1364" s="11"/>
      <c r="D1364" s="12"/>
      <c r="E1364" s="26"/>
      <c r="F1364" s="27"/>
    </row>
    <row r="1365" spans="1:6" ht="15" customHeight="1">
      <c r="A1365" s="29"/>
      <c r="B1365" s="55"/>
      <c r="C1365" s="11"/>
      <c r="D1365" s="12"/>
      <c r="E1365" s="26"/>
      <c r="F1365" s="27"/>
    </row>
    <row r="1366" spans="1:6" ht="15" customHeight="1">
      <c r="A1366" s="29"/>
      <c r="B1366" s="55"/>
      <c r="C1366" s="11"/>
      <c r="D1366" s="12"/>
      <c r="E1366" s="26"/>
      <c r="F1366" s="27"/>
    </row>
    <row r="1367" spans="1:6" ht="15" customHeight="1">
      <c r="A1367" s="29"/>
      <c r="B1367" s="55"/>
      <c r="C1367" s="11"/>
      <c r="D1367" s="12"/>
      <c r="E1367" s="26"/>
      <c r="F1367" s="27"/>
    </row>
    <row r="1368" spans="1:6" ht="15" customHeight="1">
      <c r="A1368" s="29"/>
      <c r="B1368" s="55"/>
      <c r="C1368" s="11"/>
      <c r="D1368" s="12"/>
      <c r="E1368" s="26"/>
      <c r="F1368" s="27"/>
    </row>
    <row r="1369" spans="1:6" ht="15" customHeight="1">
      <c r="A1369" s="29"/>
      <c r="B1369" s="55"/>
      <c r="C1369" s="11"/>
      <c r="D1369" s="12"/>
      <c r="E1369" s="26"/>
      <c r="F1369" s="27"/>
    </row>
    <row r="1370" spans="1:6" ht="15" customHeight="1">
      <c r="A1370" s="29"/>
      <c r="B1370" s="55"/>
      <c r="C1370" s="11"/>
      <c r="D1370" s="12"/>
      <c r="E1370" s="26"/>
      <c r="F1370" s="27"/>
    </row>
    <row r="1371" spans="1:6" ht="15" customHeight="1">
      <c r="A1371" s="29"/>
      <c r="B1371" s="55"/>
      <c r="C1371" s="11"/>
      <c r="D1371" s="12"/>
      <c r="E1371" s="26"/>
      <c r="F1371" s="27"/>
    </row>
    <row r="1372" spans="1:6" ht="15" customHeight="1">
      <c r="A1372" s="29"/>
      <c r="B1372" s="55"/>
      <c r="C1372" s="11"/>
      <c r="D1372" s="12"/>
      <c r="E1372" s="26"/>
      <c r="F1372" s="27"/>
    </row>
    <row r="1373" spans="1:6" ht="15" customHeight="1">
      <c r="A1373" s="29"/>
      <c r="B1373" s="55"/>
      <c r="C1373" s="11"/>
      <c r="D1373" s="12"/>
      <c r="E1373" s="26"/>
      <c r="F1373" s="27"/>
    </row>
    <row r="1374" spans="1:6" ht="15" customHeight="1">
      <c r="A1374" s="29"/>
      <c r="B1374" s="55"/>
      <c r="C1374" s="11"/>
      <c r="D1374" s="12"/>
      <c r="E1374" s="26"/>
      <c r="F1374" s="27"/>
    </row>
    <row r="1375" spans="1:6" ht="15" customHeight="1">
      <c r="A1375" s="29"/>
      <c r="B1375" s="55"/>
      <c r="C1375" s="11"/>
      <c r="D1375" s="12"/>
      <c r="E1375" s="26"/>
      <c r="F1375" s="27"/>
    </row>
    <row r="1376" spans="1:6" ht="15" customHeight="1">
      <c r="A1376" s="29"/>
      <c r="B1376" s="55"/>
      <c r="C1376" s="11"/>
      <c r="D1376" s="12"/>
      <c r="E1376" s="26"/>
      <c r="F1376" s="27"/>
    </row>
    <row r="1377" spans="1:6" ht="15" customHeight="1">
      <c r="A1377" s="29"/>
      <c r="B1377" s="55"/>
      <c r="C1377" s="11"/>
      <c r="D1377" s="12"/>
      <c r="E1377" s="26"/>
      <c r="F1377" s="27"/>
    </row>
    <row r="1378" spans="1:6" ht="15" customHeight="1">
      <c r="A1378" s="29"/>
      <c r="B1378" s="55"/>
      <c r="C1378" s="11"/>
      <c r="D1378" s="12"/>
      <c r="E1378" s="26"/>
      <c r="F1378" s="27"/>
    </row>
    <row r="1379" spans="1:6" ht="15" customHeight="1">
      <c r="A1379" s="29"/>
      <c r="B1379" s="55"/>
      <c r="C1379" s="11"/>
      <c r="D1379" s="12"/>
      <c r="E1379" s="26"/>
      <c r="F1379" s="27"/>
    </row>
    <row r="1380" spans="1:6" ht="15" customHeight="1">
      <c r="A1380" s="121"/>
      <c r="B1380" s="36"/>
      <c r="C1380" s="34"/>
      <c r="D1380" s="12"/>
      <c r="E1380" s="26"/>
      <c r="F1380" s="27"/>
    </row>
    <row r="1381" spans="1:6" ht="15" customHeight="1">
      <c r="A1381" s="21"/>
      <c r="B1381" s="39"/>
      <c r="C1381" s="166"/>
      <c r="D1381" s="41"/>
      <c r="E1381" s="42"/>
      <c r="F1381" s="24"/>
    </row>
    <row r="1382" spans="1:6" ht="15" customHeight="1">
      <c r="A1382" s="15" t="s">
        <v>1</v>
      </c>
      <c r="B1382" s="43" t="s">
        <v>29</v>
      </c>
      <c r="C1382" s="97" t="s">
        <v>1</v>
      </c>
      <c r="D1382" s="18"/>
      <c r="E1382" s="44" t="s">
        <v>18</v>
      </c>
      <c r="F1382" s="38"/>
    </row>
    <row r="1383" spans="1:6" ht="15" customHeight="1">
      <c r="A1383" s="9" t="s">
        <v>1</v>
      </c>
      <c r="B1383" s="45" t="s">
        <v>1</v>
      </c>
      <c r="C1383" s="11" t="s">
        <v>1</v>
      </c>
      <c r="D1383" s="12"/>
      <c r="E1383" s="8" t="s">
        <v>1</v>
      </c>
      <c r="F1383" s="46"/>
    </row>
    <row r="1384" spans="1:6" ht="15" customHeight="1" thickBot="1">
      <c r="A1384" s="47"/>
      <c r="B1384" s="48" t="s">
        <v>401</v>
      </c>
      <c r="C1384" s="49">
        <f>C1307+0.01</f>
        <v>3.1799999999999984</v>
      </c>
      <c r="D1384" s="50"/>
      <c r="E1384" s="51"/>
      <c r="F1384" s="52"/>
    </row>
    <row r="1385" spans="1:6" ht="15" customHeight="1">
      <c r="A1385" s="2"/>
      <c r="B1385" s="3"/>
      <c r="C1385" s="4"/>
      <c r="D1385" s="122"/>
      <c r="E1385" s="6"/>
      <c r="F1385" s="7"/>
    </row>
    <row r="1386" spans="1:6" ht="15" customHeight="1">
      <c r="A1386" s="9"/>
      <c r="B1386" s="10" t="s">
        <v>260</v>
      </c>
      <c r="C1386" s="11"/>
      <c r="D1386" s="123"/>
      <c r="E1386" s="62"/>
      <c r="F1386" s="63"/>
    </row>
    <row r="1387" spans="1:6" ht="15" customHeight="1">
      <c r="A1387" s="15"/>
      <c r="B1387" s="124"/>
      <c r="C1387" s="17"/>
      <c r="D1387" s="125"/>
      <c r="E1387" s="19"/>
      <c r="F1387" s="20"/>
    </row>
    <row r="1388" spans="1:6" ht="15" customHeight="1">
      <c r="A1388" s="21"/>
      <c r="B1388" s="22"/>
      <c r="D1388" s="126"/>
      <c r="E1388" s="23"/>
      <c r="F1388" s="24"/>
    </row>
    <row r="1389" spans="1:6" ht="15" customHeight="1">
      <c r="A1389" s="29"/>
      <c r="B1389" s="25" t="s">
        <v>261</v>
      </c>
      <c r="C1389" s="11"/>
      <c r="D1389" s="123"/>
      <c r="E1389" s="26"/>
      <c r="F1389" s="27"/>
    </row>
    <row r="1390" spans="1:6" ht="15" customHeight="1">
      <c r="A1390" s="29"/>
      <c r="B1390" s="25"/>
      <c r="C1390" s="11"/>
      <c r="D1390" s="123"/>
      <c r="E1390" s="26"/>
      <c r="F1390" s="27"/>
    </row>
    <row r="1391" spans="1:6" ht="15" customHeight="1">
      <c r="A1391" s="29" t="s">
        <v>2</v>
      </c>
      <c r="B1391" s="25" t="s">
        <v>262</v>
      </c>
      <c r="C1391" s="11"/>
      <c r="D1391" s="123"/>
      <c r="E1391" s="26"/>
      <c r="F1391" s="27"/>
    </row>
    <row r="1392" spans="1:6" ht="15" customHeight="1">
      <c r="A1392" s="29"/>
      <c r="B1392" s="25" t="s">
        <v>263</v>
      </c>
      <c r="C1392" s="11" t="s">
        <v>21</v>
      </c>
      <c r="D1392" s="123"/>
      <c r="E1392" s="26"/>
      <c r="F1392" s="27"/>
    </row>
    <row r="1393" spans="1:6" ht="15" customHeight="1">
      <c r="A1393" s="9"/>
      <c r="B1393" s="25"/>
      <c r="D1393" s="126"/>
      <c r="E1393" s="26"/>
      <c r="F1393" s="27"/>
    </row>
    <row r="1394" spans="1:6" ht="15" customHeight="1">
      <c r="A1394" s="29"/>
      <c r="B1394" s="25"/>
      <c r="C1394" s="11"/>
      <c r="D1394" s="123"/>
      <c r="E1394" s="26"/>
      <c r="F1394" s="27"/>
    </row>
    <row r="1395" spans="1:6" ht="15" customHeight="1">
      <c r="A1395" s="29"/>
      <c r="B1395" s="25"/>
      <c r="C1395" s="34"/>
      <c r="D1395" s="123"/>
      <c r="E1395" s="26"/>
      <c r="F1395" s="27"/>
    </row>
    <row r="1396" spans="1:6" s="45" customFormat="1" ht="15" customHeight="1">
      <c r="A1396" s="29"/>
      <c r="B1396" s="68"/>
      <c r="C1396" s="11"/>
      <c r="D1396" s="123"/>
      <c r="E1396" s="26"/>
      <c r="F1396" s="27"/>
    </row>
    <row r="1397" spans="1:6" s="45" customFormat="1" ht="15" customHeight="1">
      <c r="A1397" s="29"/>
      <c r="B1397" s="68"/>
      <c r="C1397" s="11"/>
      <c r="D1397" s="123"/>
      <c r="E1397" s="26"/>
      <c r="F1397" s="27"/>
    </row>
    <row r="1398" spans="1:6" s="45" customFormat="1" ht="15" customHeight="1">
      <c r="A1398" s="29"/>
      <c r="B1398" s="68"/>
      <c r="C1398" s="11"/>
      <c r="D1398" s="123"/>
      <c r="E1398" s="127"/>
      <c r="F1398" s="27"/>
    </row>
    <row r="1399" spans="1:6" ht="15" customHeight="1">
      <c r="A1399" s="29"/>
      <c r="B1399" s="55"/>
      <c r="C1399" s="11"/>
      <c r="D1399" s="123"/>
      <c r="E1399" s="26"/>
      <c r="F1399" s="27"/>
    </row>
    <row r="1400" spans="1:6" ht="15" customHeight="1">
      <c r="A1400" s="9"/>
      <c r="B1400" s="68"/>
      <c r="C1400" s="11"/>
      <c r="D1400" s="123"/>
      <c r="E1400" s="26"/>
      <c r="F1400" s="27"/>
    </row>
    <row r="1401" spans="1:6" s="45" customFormat="1" ht="15" customHeight="1">
      <c r="A1401" s="29"/>
      <c r="B1401" s="25"/>
      <c r="C1401" s="11"/>
      <c r="D1401" s="123"/>
      <c r="E1401" s="26"/>
      <c r="F1401" s="27"/>
    </row>
    <row r="1402" spans="1:6" s="45" customFormat="1" ht="15" customHeight="1">
      <c r="A1402" s="29"/>
      <c r="B1402" s="28"/>
      <c r="C1402" s="11"/>
      <c r="D1402" s="123"/>
      <c r="E1402" s="26"/>
      <c r="F1402" s="27"/>
    </row>
    <row r="1403" spans="1:6" ht="15" customHeight="1">
      <c r="A1403" s="9"/>
      <c r="B1403" s="25"/>
      <c r="D1403" s="126"/>
      <c r="E1403" s="26"/>
      <c r="F1403" s="27"/>
    </row>
    <row r="1404" spans="1:6" ht="15" customHeight="1">
      <c r="A1404" s="29"/>
      <c r="B1404" s="55"/>
      <c r="C1404" s="11"/>
      <c r="D1404" s="123"/>
      <c r="E1404" s="26"/>
      <c r="F1404" s="27"/>
    </row>
    <row r="1405" spans="1:6" ht="15" customHeight="1">
      <c r="A1405" s="9"/>
      <c r="B1405" s="25"/>
      <c r="D1405" s="126"/>
      <c r="E1405" s="26"/>
      <c r="F1405" s="27"/>
    </row>
    <row r="1406" spans="1:6" ht="15" customHeight="1">
      <c r="A1406" s="29"/>
      <c r="B1406" s="28"/>
      <c r="C1406" s="11"/>
      <c r="D1406" s="123"/>
      <c r="E1406" s="26"/>
      <c r="F1406" s="27"/>
    </row>
    <row r="1407" spans="1:6" ht="15" customHeight="1">
      <c r="A1407" s="29"/>
      <c r="B1407" s="25"/>
      <c r="C1407" s="11"/>
      <c r="D1407" s="123"/>
      <c r="E1407" s="26"/>
      <c r="F1407" s="27"/>
    </row>
    <row r="1408" spans="1:6" ht="15" customHeight="1">
      <c r="A1408" s="9"/>
      <c r="B1408" s="25"/>
      <c r="C1408" s="11"/>
      <c r="D1408" s="123"/>
      <c r="E1408" s="26"/>
      <c r="F1408" s="27"/>
    </row>
    <row r="1409" spans="1:6" ht="15" customHeight="1">
      <c r="A1409" s="9"/>
      <c r="B1409" s="25"/>
      <c r="C1409" s="11"/>
      <c r="D1409" s="123"/>
      <c r="E1409" s="26"/>
      <c r="F1409" s="27"/>
    </row>
    <row r="1410" spans="1:6" ht="15" customHeight="1">
      <c r="A1410" s="9"/>
      <c r="B1410" s="25"/>
      <c r="C1410" s="11"/>
      <c r="D1410" s="123"/>
      <c r="E1410" s="26"/>
      <c r="F1410" s="27"/>
    </row>
    <row r="1411" spans="1:6" ht="15" customHeight="1">
      <c r="A1411" s="9"/>
      <c r="B1411" s="25"/>
      <c r="C1411" s="11"/>
      <c r="D1411" s="123"/>
      <c r="E1411" s="26"/>
      <c r="F1411" s="27"/>
    </row>
    <row r="1412" spans="1:6" ht="15" customHeight="1">
      <c r="A1412" s="9"/>
      <c r="B1412" s="25"/>
      <c r="C1412" s="11"/>
      <c r="D1412" s="123"/>
      <c r="E1412" s="26"/>
      <c r="F1412" s="27"/>
    </row>
    <row r="1413" spans="1:6" ht="15" customHeight="1">
      <c r="A1413" s="9"/>
      <c r="B1413" s="25"/>
      <c r="C1413" s="11"/>
      <c r="D1413" s="123"/>
      <c r="E1413" s="26"/>
      <c r="F1413" s="27"/>
    </row>
    <row r="1414" spans="1:6" ht="15" customHeight="1">
      <c r="A1414" s="9"/>
      <c r="B1414" s="68"/>
      <c r="C1414" s="11"/>
      <c r="D1414" s="123"/>
      <c r="E1414" s="26"/>
      <c r="F1414" s="27"/>
    </row>
    <row r="1415" spans="1:6" ht="15" customHeight="1">
      <c r="A1415" s="9"/>
      <c r="B1415" s="25"/>
      <c r="C1415" s="11"/>
      <c r="D1415" s="123"/>
      <c r="E1415" s="26"/>
      <c r="F1415" s="27"/>
    </row>
    <row r="1416" spans="1:6" ht="15" customHeight="1">
      <c r="A1416" s="9"/>
      <c r="B1416" s="25"/>
      <c r="C1416" s="11"/>
      <c r="D1416" s="123"/>
      <c r="E1416" s="26"/>
      <c r="F1416" s="27"/>
    </row>
    <row r="1417" spans="1:6" ht="15" customHeight="1">
      <c r="A1417" s="9"/>
      <c r="B1417" s="25"/>
      <c r="C1417" s="11"/>
      <c r="D1417" s="123"/>
      <c r="E1417" s="26"/>
      <c r="F1417" s="27"/>
    </row>
    <row r="1418" spans="1:6" ht="15" customHeight="1">
      <c r="A1418" s="9"/>
      <c r="B1418" s="25"/>
      <c r="C1418" s="11"/>
      <c r="D1418" s="123"/>
      <c r="E1418" s="26"/>
      <c r="F1418" s="27"/>
    </row>
    <row r="1419" spans="1:6" ht="15" customHeight="1">
      <c r="A1419" s="29"/>
      <c r="B1419" s="55"/>
      <c r="C1419" s="11"/>
      <c r="D1419" s="123"/>
      <c r="E1419" s="26"/>
      <c r="F1419" s="27"/>
    </row>
    <row r="1420" spans="1:6" ht="15" customHeight="1">
      <c r="A1420" s="29"/>
      <c r="B1420" s="68"/>
      <c r="C1420" s="11"/>
      <c r="D1420" s="123"/>
      <c r="E1420" s="26"/>
      <c r="F1420" s="27"/>
    </row>
    <row r="1421" spans="1:6" ht="15" customHeight="1">
      <c r="A1421" s="9"/>
      <c r="B1421" s="68"/>
      <c r="C1421" s="11"/>
      <c r="D1421" s="123"/>
      <c r="E1421" s="26"/>
      <c r="F1421" s="27"/>
    </row>
    <row r="1422" spans="1:6" ht="15" customHeight="1">
      <c r="A1422" s="9"/>
      <c r="B1422" s="68"/>
      <c r="C1422" s="11"/>
      <c r="D1422" s="123"/>
      <c r="E1422" s="26"/>
      <c r="F1422" s="27"/>
    </row>
    <row r="1423" spans="1:6" ht="15" customHeight="1">
      <c r="A1423" s="29"/>
      <c r="B1423" s="55"/>
      <c r="C1423" s="11"/>
      <c r="D1423" s="123"/>
      <c r="E1423" s="26"/>
      <c r="F1423" s="27"/>
    </row>
    <row r="1424" spans="1:6" ht="15" customHeight="1">
      <c r="A1424" s="29"/>
      <c r="B1424" s="68"/>
      <c r="C1424" s="11"/>
      <c r="D1424" s="123"/>
      <c r="E1424" s="26"/>
      <c r="F1424" s="27"/>
    </row>
    <row r="1425" spans="1:6" ht="15" customHeight="1">
      <c r="A1425" s="29"/>
      <c r="B1425" s="55"/>
      <c r="C1425" s="11"/>
      <c r="D1425" s="123"/>
      <c r="E1425" s="26"/>
      <c r="F1425" s="27"/>
    </row>
    <row r="1426" spans="1:6" ht="15" customHeight="1">
      <c r="A1426" s="29"/>
      <c r="B1426" s="68"/>
      <c r="C1426" s="11"/>
      <c r="D1426" s="123"/>
      <c r="E1426" s="26"/>
      <c r="F1426" s="27"/>
    </row>
    <row r="1427" spans="1:6" ht="15" customHeight="1">
      <c r="A1427" s="29"/>
      <c r="B1427" s="55"/>
      <c r="C1427" s="11"/>
      <c r="D1427" s="123"/>
      <c r="E1427" s="26"/>
      <c r="F1427" s="27"/>
    </row>
    <row r="1428" spans="1:6" ht="15" customHeight="1">
      <c r="A1428" s="29"/>
      <c r="B1428" s="55"/>
      <c r="C1428" s="11"/>
      <c r="D1428" s="123"/>
      <c r="E1428" s="26"/>
      <c r="F1428" s="27"/>
    </row>
    <row r="1429" spans="1:6" ht="15" customHeight="1">
      <c r="A1429" s="29"/>
      <c r="B1429" s="55"/>
      <c r="C1429" s="11"/>
      <c r="D1429" s="123"/>
      <c r="E1429" s="26"/>
      <c r="F1429" s="27"/>
    </row>
    <row r="1430" spans="1:6" ht="15" customHeight="1">
      <c r="A1430" s="29"/>
      <c r="B1430" s="55"/>
      <c r="C1430" s="11"/>
      <c r="D1430" s="123"/>
      <c r="E1430" s="26"/>
      <c r="F1430" s="27"/>
    </row>
    <row r="1431" spans="1:6" ht="15" customHeight="1">
      <c r="A1431" s="29"/>
      <c r="B1431" s="55"/>
      <c r="C1431" s="11"/>
      <c r="D1431" s="123"/>
      <c r="E1431" s="26"/>
      <c r="F1431" s="27"/>
    </row>
    <row r="1432" spans="1:6" ht="15" customHeight="1">
      <c r="A1432" s="29"/>
      <c r="B1432" s="55"/>
      <c r="C1432" s="11"/>
      <c r="D1432" s="123"/>
      <c r="E1432" s="26"/>
      <c r="F1432" s="27"/>
    </row>
    <row r="1433" spans="1:6" ht="15" customHeight="1">
      <c r="A1433" s="29"/>
      <c r="B1433" s="55"/>
      <c r="C1433" s="11"/>
      <c r="D1433" s="123"/>
      <c r="E1433" s="26"/>
      <c r="F1433" s="27"/>
    </row>
    <row r="1434" spans="1:6" ht="15" customHeight="1">
      <c r="A1434" s="29"/>
      <c r="B1434" s="55"/>
      <c r="C1434" s="11"/>
      <c r="D1434" s="123"/>
      <c r="E1434" s="26"/>
      <c r="F1434" s="27"/>
    </row>
    <row r="1435" spans="1:6" ht="15" customHeight="1">
      <c r="A1435" s="29"/>
      <c r="B1435" s="55"/>
      <c r="C1435" s="11"/>
      <c r="D1435" s="123"/>
      <c r="E1435" s="26"/>
      <c r="F1435" s="27"/>
    </row>
    <row r="1436" spans="1:6" ht="15" customHeight="1">
      <c r="A1436" s="29"/>
      <c r="B1436" s="55"/>
      <c r="C1436" s="11"/>
      <c r="D1436" s="123"/>
      <c r="E1436" s="26"/>
      <c r="F1436" s="27"/>
    </row>
    <row r="1437" spans="1:6" ht="15" customHeight="1">
      <c r="A1437" s="29"/>
      <c r="B1437" s="55"/>
      <c r="C1437" s="11"/>
      <c r="D1437" s="123"/>
      <c r="E1437" s="26"/>
      <c r="F1437" s="27"/>
    </row>
    <row r="1438" spans="1:6" ht="15" customHeight="1">
      <c r="A1438" s="29"/>
      <c r="B1438" s="55"/>
      <c r="C1438" s="11"/>
      <c r="D1438" s="123"/>
      <c r="E1438" s="26"/>
      <c r="F1438" s="27"/>
    </row>
    <row r="1439" spans="1:6" ht="15" customHeight="1">
      <c r="A1439" s="29"/>
      <c r="B1439" s="55"/>
      <c r="C1439" s="11"/>
      <c r="D1439" s="123"/>
      <c r="E1439" s="26"/>
      <c r="F1439" s="27"/>
    </row>
    <row r="1440" spans="1:6" ht="15" customHeight="1">
      <c r="A1440" s="29"/>
      <c r="B1440" s="55"/>
      <c r="C1440" s="11"/>
      <c r="D1440" s="123"/>
      <c r="E1440" s="26"/>
      <c r="F1440" s="27"/>
    </row>
    <row r="1441" spans="1:6" ht="15" customHeight="1">
      <c r="A1441" s="29"/>
      <c r="B1441" s="55"/>
      <c r="C1441" s="11"/>
      <c r="D1441" s="123"/>
      <c r="E1441" s="26"/>
      <c r="F1441" s="27"/>
    </row>
    <row r="1442" spans="1:6" ht="15" customHeight="1">
      <c r="A1442" s="29"/>
      <c r="B1442" s="55"/>
      <c r="C1442" s="11"/>
      <c r="D1442" s="123"/>
      <c r="E1442" s="26"/>
      <c r="F1442" s="27"/>
    </row>
    <row r="1443" spans="1:6" ht="15" customHeight="1">
      <c r="A1443" s="29"/>
      <c r="B1443" s="55"/>
      <c r="C1443" s="11"/>
      <c r="D1443" s="123"/>
      <c r="E1443" s="26"/>
      <c r="F1443" s="27"/>
    </row>
    <row r="1444" spans="1:6" ht="15" customHeight="1">
      <c r="A1444" s="29"/>
      <c r="B1444" s="55"/>
      <c r="C1444" s="11"/>
      <c r="D1444" s="123"/>
      <c r="E1444" s="26"/>
      <c r="F1444" s="27"/>
    </row>
    <row r="1445" spans="1:6" ht="15" customHeight="1">
      <c r="A1445" s="29"/>
      <c r="B1445" s="55"/>
      <c r="C1445" s="11"/>
      <c r="D1445" s="123"/>
      <c r="E1445" s="26"/>
      <c r="F1445" s="27"/>
    </row>
    <row r="1446" spans="1:6" ht="15" customHeight="1">
      <c r="A1446" s="29"/>
      <c r="B1446" s="55"/>
      <c r="C1446" s="11"/>
      <c r="D1446" s="123"/>
      <c r="E1446" s="26"/>
      <c r="F1446" s="27"/>
    </row>
    <row r="1447" spans="1:6" ht="15" customHeight="1">
      <c r="A1447" s="29"/>
      <c r="B1447" s="55"/>
      <c r="C1447" s="11"/>
      <c r="D1447" s="123"/>
      <c r="E1447" s="26"/>
      <c r="F1447" s="27"/>
    </row>
    <row r="1448" spans="1:6" ht="15" customHeight="1">
      <c r="A1448" s="29"/>
      <c r="B1448" s="55"/>
      <c r="C1448" s="11"/>
      <c r="D1448" s="123"/>
      <c r="E1448" s="26"/>
      <c r="F1448" s="27"/>
    </row>
    <row r="1449" spans="1:6" ht="15" customHeight="1">
      <c r="A1449" s="29"/>
      <c r="B1449" s="55"/>
      <c r="C1449" s="11"/>
      <c r="D1449" s="123"/>
      <c r="E1449" s="26"/>
      <c r="F1449" s="27"/>
    </row>
    <row r="1450" spans="1:6" ht="15" customHeight="1">
      <c r="A1450" s="29"/>
      <c r="B1450" s="55"/>
      <c r="C1450" s="11"/>
      <c r="D1450" s="123"/>
      <c r="E1450" s="26"/>
      <c r="F1450" s="27"/>
    </row>
    <row r="1451" spans="1:6" ht="15" customHeight="1">
      <c r="A1451" s="29"/>
      <c r="B1451" s="68"/>
      <c r="C1451" s="11"/>
      <c r="D1451" s="123"/>
      <c r="E1451" s="26"/>
      <c r="F1451" s="27"/>
    </row>
    <row r="1452" spans="1:6" ht="15" customHeight="1">
      <c r="A1452" s="9"/>
      <c r="B1452" s="68"/>
      <c r="C1452" s="11"/>
      <c r="D1452" s="123"/>
      <c r="E1452" s="26"/>
      <c r="F1452" s="27"/>
    </row>
    <row r="1453" spans="1:6" ht="15" customHeight="1">
      <c r="A1453" s="29"/>
      <c r="B1453" s="25"/>
      <c r="C1453" s="11"/>
      <c r="D1453" s="123"/>
      <c r="E1453" s="26"/>
      <c r="F1453" s="27"/>
    </row>
    <row r="1454" spans="1:6" ht="15" customHeight="1">
      <c r="A1454" s="29"/>
      <c r="B1454" s="25"/>
      <c r="C1454" s="11"/>
      <c r="D1454" s="123"/>
      <c r="E1454" s="26"/>
      <c r="F1454" s="27"/>
    </row>
    <row r="1455" spans="1:6" ht="15" customHeight="1">
      <c r="A1455" s="29"/>
      <c r="B1455" s="25"/>
      <c r="C1455" s="11"/>
      <c r="D1455" s="123"/>
      <c r="E1455" s="26"/>
      <c r="F1455" s="27"/>
    </row>
    <row r="1456" spans="1:6" ht="15" customHeight="1">
      <c r="A1456" s="29"/>
      <c r="B1456" s="25"/>
      <c r="C1456" s="11"/>
      <c r="D1456" s="123"/>
      <c r="E1456" s="26"/>
      <c r="F1456" s="27"/>
    </row>
    <row r="1457" spans="1:6" ht="15" customHeight="1">
      <c r="A1457" s="29"/>
      <c r="B1457" s="25" t="s">
        <v>1</v>
      </c>
      <c r="C1457" s="11"/>
      <c r="D1457" s="123"/>
      <c r="E1457" s="26"/>
      <c r="F1457" s="27"/>
    </row>
    <row r="1458" spans="1:6" ht="15" customHeight="1">
      <c r="A1458" s="21"/>
      <c r="B1458" s="39"/>
      <c r="C1458" s="40"/>
      <c r="D1458" s="128"/>
      <c r="E1458" s="42"/>
      <c r="F1458" s="24"/>
    </row>
    <row r="1459" spans="1:6" ht="15" customHeight="1">
      <c r="A1459" s="15" t="s">
        <v>1</v>
      </c>
      <c r="B1459" s="43" t="s">
        <v>29</v>
      </c>
      <c r="C1459" s="17" t="s">
        <v>1</v>
      </c>
      <c r="D1459" s="125"/>
      <c r="E1459" s="44" t="s">
        <v>18</v>
      </c>
      <c r="F1459" s="38"/>
    </row>
    <row r="1460" spans="1:6" ht="15" customHeight="1">
      <c r="A1460" s="9" t="s">
        <v>1</v>
      </c>
      <c r="B1460" s="45" t="s">
        <v>1</v>
      </c>
      <c r="C1460" s="11" t="s">
        <v>1</v>
      </c>
      <c r="D1460" s="123"/>
      <c r="E1460" s="8" t="s">
        <v>1</v>
      </c>
      <c r="F1460" s="46"/>
    </row>
    <row r="1461" spans="1:6" ht="15" customHeight="1" thickBot="1">
      <c r="A1461" s="275"/>
      <c r="B1461" s="102" t="s">
        <v>401</v>
      </c>
      <c r="C1461" s="11">
        <f>C1384+0.01</f>
        <v>3.1899999999999982</v>
      </c>
      <c r="D1461" s="12"/>
      <c r="F1461" s="14"/>
    </row>
    <row r="1462" spans="1:6" ht="15" customHeight="1">
      <c r="A1462" s="167"/>
      <c r="B1462" s="168"/>
      <c r="C1462" s="169"/>
      <c r="D1462" s="402"/>
      <c r="E1462" s="277"/>
      <c r="F1462" s="278"/>
    </row>
    <row r="1463" spans="1:6" ht="15" customHeight="1">
      <c r="A1463" s="73"/>
      <c r="B1463" s="10" t="s">
        <v>46</v>
      </c>
      <c r="C1463" s="11"/>
      <c r="D1463" s="129"/>
      <c r="E1463" s="13"/>
      <c r="F1463" s="397"/>
    </row>
    <row r="1464" spans="1:6" ht="15" customHeight="1">
      <c r="A1464" s="280"/>
      <c r="B1464" s="16"/>
      <c r="C1464" s="17"/>
      <c r="D1464" s="60"/>
      <c r="E1464" s="19"/>
      <c r="F1464" s="281"/>
    </row>
    <row r="1465" spans="1:6" ht="15" customHeight="1">
      <c r="A1465" s="403"/>
      <c r="B1465" s="22"/>
      <c r="C1465" s="11"/>
      <c r="D1465" s="12"/>
      <c r="E1465" s="23"/>
      <c r="F1465" s="283"/>
    </row>
    <row r="1466" spans="1:6" ht="15" customHeight="1">
      <c r="A1466" s="285"/>
      <c r="B1466" s="68" t="s">
        <v>264</v>
      </c>
      <c r="C1466" s="11"/>
      <c r="D1466" s="12"/>
      <c r="E1466" s="26"/>
      <c r="F1466" s="284"/>
    </row>
    <row r="1467" spans="1:6" ht="15" customHeight="1">
      <c r="A1467" s="285"/>
      <c r="B1467" s="56"/>
      <c r="C1467" s="11"/>
      <c r="D1467" s="12"/>
      <c r="E1467" s="26"/>
      <c r="F1467" s="284"/>
    </row>
    <row r="1468" spans="1:6" ht="15" customHeight="1">
      <c r="A1468" s="285" t="s">
        <v>2</v>
      </c>
      <c r="B1468" s="25" t="s">
        <v>265</v>
      </c>
      <c r="C1468" s="11"/>
      <c r="D1468" s="12"/>
      <c r="E1468" s="26"/>
      <c r="F1468" s="284"/>
    </row>
    <row r="1469" spans="1:6" ht="15" customHeight="1">
      <c r="A1469" s="285"/>
      <c r="B1469" s="130" t="s">
        <v>266</v>
      </c>
      <c r="C1469" s="11"/>
      <c r="D1469" s="12"/>
      <c r="E1469" s="26"/>
      <c r="F1469" s="284"/>
    </row>
    <row r="1470" spans="1:6" ht="15" customHeight="1">
      <c r="A1470" s="285"/>
      <c r="B1470" s="25" t="s">
        <v>267</v>
      </c>
      <c r="C1470" s="11"/>
      <c r="D1470" s="12"/>
      <c r="E1470" s="26"/>
      <c r="F1470" s="284"/>
    </row>
    <row r="1471" spans="1:6" ht="15" customHeight="1">
      <c r="A1471" s="285"/>
      <c r="B1471" s="130" t="s">
        <v>268</v>
      </c>
      <c r="C1471" s="11"/>
      <c r="D1471" s="12"/>
      <c r="E1471" s="26"/>
      <c r="F1471" s="284"/>
    </row>
    <row r="1472" spans="1:6" ht="15" customHeight="1">
      <c r="A1472" s="285"/>
      <c r="B1472" s="55" t="s">
        <v>269</v>
      </c>
      <c r="C1472" s="11">
        <v>1</v>
      </c>
      <c r="D1472" s="12" t="s">
        <v>32</v>
      </c>
      <c r="E1472" s="26"/>
      <c r="F1472" s="284"/>
    </row>
    <row r="1473" spans="1:6" ht="15" customHeight="1">
      <c r="A1473" s="285"/>
      <c r="B1473" s="55"/>
      <c r="C1473" s="11"/>
      <c r="D1473" s="12"/>
      <c r="E1473" s="26"/>
      <c r="F1473" s="284"/>
    </row>
    <row r="1474" spans="1:6" ht="15" customHeight="1">
      <c r="A1474" s="285" t="s">
        <v>6</v>
      </c>
      <c r="B1474" s="55" t="s">
        <v>270</v>
      </c>
      <c r="C1474" s="11"/>
      <c r="D1474" s="12"/>
      <c r="E1474" s="26"/>
      <c r="F1474" s="284"/>
    </row>
    <row r="1475" spans="1:6" ht="15" customHeight="1">
      <c r="A1475" s="285"/>
      <c r="B1475" s="55" t="s">
        <v>271</v>
      </c>
      <c r="C1475" s="11"/>
      <c r="D1475" s="12"/>
      <c r="E1475" s="26"/>
      <c r="F1475" s="284"/>
    </row>
    <row r="1476" spans="1:6" ht="15" customHeight="1">
      <c r="A1476" s="285"/>
      <c r="B1476" s="55" t="s">
        <v>272</v>
      </c>
      <c r="C1476" s="11"/>
      <c r="D1476" s="12"/>
      <c r="E1476" s="26"/>
      <c r="F1476" s="284"/>
    </row>
    <row r="1477" spans="1:6" ht="15" customHeight="1">
      <c r="A1477" s="285"/>
      <c r="B1477" s="55" t="s">
        <v>273</v>
      </c>
      <c r="C1477" s="11"/>
      <c r="D1477" s="12"/>
      <c r="E1477" s="26"/>
      <c r="F1477" s="284"/>
    </row>
    <row r="1478" spans="1:6" ht="15" customHeight="1">
      <c r="A1478" s="285"/>
      <c r="B1478" s="55" t="s">
        <v>274</v>
      </c>
      <c r="C1478" s="11">
        <v>1</v>
      </c>
      <c r="D1478" s="12" t="s">
        <v>32</v>
      </c>
      <c r="E1478" s="26"/>
      <c r="F1478" s="284"/>
    </row>
    <row r="1479" spans="1:6" ht="15" customHeight="1">
      <c r="A1479" s="285"/>
      <c r="B1479" s="55"/>
      <c r="C1479" s="11"/>
      <c r="D1479" s="12"/>
      <c r="E1479" s="26"/>
      <c r="F1479" s="284"/>
    </row>
    <row r="1480" spans="1:6" ht="15" customHeight="1">
      <c r="A1480" s="285" t="s">
        <v>7</v>
      </c>
      <c r="B1480" s="55" t="s">
        <v>275</v>
      </c>
      <c r="C1480" s="11">
        <v>1</v>
      </c>
      <c r="D1480" s="12" t="s">
        <v>32</v>
      </c>
      <c r="E1480" s="26"/>
      <c r="F1480" s="284"/>
    </row>
    <row r="1481" spans="1:6" ht="15" customHeight="1">
      <c r="A1481" s="285"/>
      <c r="B1481" s="55"/>
      <c r="C1481" s="11"/>
      <c r="D1481" s="12"/>
      <c r="E1481" s="26"/>
      <c r="F1481" s="284"/>
    </row>
    <row r="1482" spans="1:6" ht="15" customHeight="1">
      <c r="A1482" s="73" t="s">
        <v>8</v>
      </c>
      <c r="B1482" s="272" t="s">
        <v>544</v>
      </c>
      <c r="C1482" s="11"/>
      <c r="D1482" s="12"/>
      <c r="E1482" s="26"/>
      <c r="F1482" s="284"/>
    </row>
    <row r="1483" spans="1:6" ht="15" customHeight="1">
      <c r="A1483" s="73"/>
      <c r="B1483" s="272" t="s">
        <v>545</v>
      </c>
      <c r="C1483" s="11"/>
      <c r="D1483" s="12"/>
      <c r="E1483" s="26"/>
      <c r="F1483" s="284"/>
    </row>
    <row r="1484" spans="1:6" ht="15" customHeight="1">
      <c r="A1484" s="73"/>
      <c r="B1484" s="272" t="s">
        <v>546</v>
      </c>
      <c r="C1484" s="11">
        <v>1</v>
      </c>
      <c r="D1484" s="12" t="s">
        <v>32</v>
      </c>
      <c r="E1484" s="26"/>
      <c r="F1484" s="284"/>
    </row>
    <row r="1485" spans="1:6" ht="15" customHeight="1">
      <c r="A1485" s="83"/>
      <c r="B1485" s="246"/>
      <c r="C1485" s="165"/>
      <c r="D1485" s="123"/>
      <c r="E1485" s="26"/>
      <c r="F1485" s="284"/>
    </row>
    <row r="1486" spans="1:6" ht="15" customHeight="1">
      <c r="A1486" s="73" t="s">
        <v>10</v>
      </c>
      <c r="B1486" s="297" t="s">
        <v>579</v>
      </c>
      <c r="C1486" s="165">
        <v>1</v>
      </c>
      <c r="D1486" s="11" t="s">
        <v>32</v>
      </c>
      <c r="E1486" s="26"/>
      <c r="F1486" s="284"/>
    </row>
    <row r="1487" spans="1:6" ht="15" customHeight="1">
      <c r="A1487" s="73"/>
      <c r="B1487" s="246"/>
      <c r="C1487" s="165"/>
      <c r="D1487" s="123"/>
      <c r="E1487" s="26"/>
      <c r="F1487" s="284"/>
    </row>
    <row r="1488" spans="1:6" ht="15" customHeight="1">
      <c r="A1488" s="285"/>
      <c r="B1488" s="33" t="s">
        <v>276</v>
      </c>
      <c r="C1488" s="165"/>
      <c r="D1488" s="12"/>
      <c r="E1488" s="26"/>
      <c r="F1488" s="284"/>
    </row>
    <row r="1489" spans="1:6" ht="15" customHeight="1">
      <c r="A1489" s="285"/>
      <c r="B1489" s="25"/>
      <c r="C1489" s="11"/>
      <c r="D1489" s="12"/>
      <c r="E1489" s="26"/>
      <c r="F1489" s="284"/>
    </row>
    <row r="1490" spans="1:6" ht="15" customHeight="1">
      <c r="A1490" s="285"/>
      <c r="B1490" s="25" t="s">
        <v>277</v>
      </c>
      <c r="C1490" s="11"/>
      <c r="D1490" s="12"/>
      <c r="E1490" s="26"/>
      <c r="F1490" s="284"/>
    </row>
    <row r="1491" spans="1:6" ht="15" customHeight="1">
      <c r="A1491" s="285"/>
      <c r="B1491" s="55"/>
      <c r="C1491" s="11"/>
      <c r="D1491" s="12"/>
      <c r="E1491" s="26"/>
      <c r="F1491" s="284"/>
    </row>
    <row r="1492" spans="1:6" ht="15" customHeight="1">
      <c r="A1492" s="285" t="s">
        <v>14</v>
      </c>
      <c r="B1492" s="25" t="s">
        <v>580</v>
      </c>
      <c r="C1492" s="11">
        <v>1</v>
      </c>
      <c r="D1492" s="12" t="s">
        <v>32</v>
      </c>
      <c r="E1492" s="26"/>
      <c r="F1492" s="284"/>
    </row>
    <row r="1493" spans="1:6" ht="15" customHeight="1">
      <c r="A1493" s="285"/>
      <c r="B1493" s="55"/>
      <c r="C1493" s="11"/>
      <c r="D1493" s="12"/>
      <c r="E1493" s="26"/>
      <c r="F1493" s="284"/>
    </row>
    <row r="1494" spans="1:6" ht="15" customHeight="1">
      <c r="A1494" s="285" t="s">
        <v>16</v>
      </c>
      <c r="B1494" s="25" t="s">
        <v>278</v>
      </c>
      <c r="C1494" s="11">
        <v>2</v>
      </c>
      <c r="D1494" s="12" t="s">
        <v>32</v>
      </c>
      <c r="E1494" s="26"/>
      <c r="F1494" s="284"/>
    </row>
    <row r="1495" spans="1:6" ht="15" customHeight="1">
      <c r="A1495" s="285"/>
      <c r="B1495" s="25"/>
      <c r="C1495" s="11"/>
      <c r="D1495" s="12"/>
      <c r="E1495" s="26"/>
      <c r="F1495" s="284"/>
    </row>
    <row r="1496" spans="1:6" ht="15" customHeight="1">
      <c r="A1496" s="285" t="s">
        <v>24</v>
      </c>
      <c r="B1496" s="25" t="s">
        <v>279</v>
      </c>
      <c r="C1496" s="11">
        <v>3</v>
      </c>
      <c r="D1496" s="12" t="s">
        <v>32</v>
      </c>
      <c r="E1496" s="26"/>
      <c r="F1496" s="284"/>
    </row>
    <row r="1497" spans="1:6" ht="15" customHeight="1">
      <c r="A1497" s="285"/>
      <c r="B1497" s="25"/>
      <c r="C1497" s="11"/>
      <c r="D1497" s="12"/>
      <c r="E1497" s="26"/>
      <c r="F1497" s="284"/>
    </row>
    <row r="1498" spans="1:6" ht="15" customHeight="1">
      <c r="A1498" s="285"/>
      <c r="B1498" s="25" t="s">
        <v>280</v>
      </c>
      <c r="C1498" s="11"/>
      <c r="D1498" s="12"/>
      <c r="E1498" s="26"/>
      <c r="F1498" s="284"/>
    </row>
    <row r="1499" spans="1:6" ht="15" customHeight="1">
      <c r="A1499" s="285"/>
      <c r="B1499" s="25"/>
      <c r="C1499" s="11"/>
      <c r="D1499" s="12"/>
      <c r="E1499" s="26"/>
      <c r="F1499" s="284"/>
    </row>
    <row r="1500" spans="1:6" ht="15" customHeight="1">
      <c r="A1500" s="285" t="s">
        <v>31</v>
      </c>
      <c r="B1500" s="25" t="s">
        <v>281</v>
      </c>
      <c r="C1500" s="11"/>
      <c r="D1500" s="12"/>
      <c r="E1500" s="26"/>
      <c r="F1500" s="284"/>
    </row>
    <row r="1501" spans="1:6" ht="15" customHeight="1">
      <c r="A1501" s="285"/>
      <c r="B1501" s="25" t="s">
        <v>282</v>
      </c>
      <c r="C1501" s="11"/>
      <c r="D1501" s="12"/>
      <c r="E1501" s="26"/>
      <c r="F1501" s="284"/>
    </row>
    <row r="1502" spans="1:6" ht="15" customHeight="1">
      <c r="A1502" s="285"/>
      <c r="B1502" s="25" t="s">
        <v>283</v>
      </c>
      <c r="C1502" s="11">
        <v>1</v>
      </c>
      <c r="D1502" s="12" t="s">
        <v>32</v>
      </c>
      <c r="E1502" s="26"/>
      <c r="F1502" s="284"/>
    </row>
    <row r="1503" spans="1:6" ht="15" customHeight="1">
      <c r="A1503" s="285"/>
      <c r="B1503" s="25"/>
      <c r="C1503" s="11"/>
      <c r="D1503" s="12"/>
      <c r="E1503" s="26"/>
      <c r="F1503" s="284"/>
    </row>
    <row r="1504" spans="1:6" ht="15" customHeight="1">
      <c r="A1504" s="285" t="s">
        <v>34</v>
      </c>
      <c r="B1504" s="25" t="s">
        <v>284</v>
      </c>
      <c r="C1504" s="11">
        <v>1</v>
      </c>
      <c r="D1504" s="12" t="s">
        <v>32</v>
      </c>
      <c r="E1504" s="26"/>
      <c r="F1504" s="284"/>
    </row>
    <row r="1505" spans="1:6" ht="15" customHeight="1">
      <c r="A1505" s="285"/>
      <c r="B1505" s="25"/>
      <c r="C1505" s="11"/>
      <c r="D1505" s="12"/>
      <c r="E1505" s="26"/>
      <c r="F1505" s="284"/>
    </row>
    <row r="1506" spans="1:6" ht="15" customHeight="1">
      <c r="A1506" s="285"/>
      <c r="B1506" s="28" t="s">
        <v>285</v>
      </c>
      <c r="C1506" s="11"/>
      <c r="D1506" s="12"/>
      <c r="E1506" s="26"/>
      <c r="F1506" s="284"/>
    </row>
    <row r="1507" spans="1:6" ht="15" customHeight="1">
      <c r="A1507" s="285"/>
      <c r="B1507" s="25"/>
      <c r="C1507" s="11"/>
      <c r="D1507" s="12"/>
      <c r="E1507" s="26"/>
      <c r="F1507" s="284"/>
    </row>
    <row r="1508" spans="1:6" ht="15" customHeight="1">
      <c r="A1508" s="285" t="s">
        <v>35</v>
      </c>
      <c r="B1508" s="25" t="s">
        <v>286</v>
      </c>
      <c r="C1508" s="11" t="s">
        <v>47</v>
      </c>
      <c r="D1508" s="12"/>
      <c r="E1508" s="26"/>
      <c r="F1508" s="284"/>
    </row>
    <row r="1509" spans="1:6" ht="15" customHeight="1">
      <c r="A1509" s="285"/>
      <c r="B1509" s="25"/>
      <c r="C1509" s="11"/>
      <c r="D1509" s="12"/>
      <c r="E1509" s="26"/>
      <c r="F1509" s="284"/>
    </row>
    <row r="1510" spans="1:6" ht="15" customHeight="1">
      <c r="A1510" s="285"/>
      <c r="B1510" s="273" t="s">
        <v>551</v>
      </c>
      <c r="C1510" s="11"/>
      <c r="D1510" s="12"/>
      <c r="E1510" s="26"/>
      <c r="F1510" s="284"/>
    </row>
    <row r="1511" spans="1:6" ht="15" customHeight="1">
      <c r="A1511" s="285"/>
      <c r="B1511" s="273"/>
      <c r="C1511" s="11"/>
      <c r="D1511" s="12"/>
      <c r="E1511" s="26"/>
      <c r="F1511" s="284"/>
    </row>
    <row r="1512" spans="1:6" ht="15" customHeight="1">
      <c r="A1512" s="285" t="s">
        <v>37</v>
      </c>
      <c r="B1512" s="273" t="s">
        <v>547</v>
      </c>
      <c r="C1512" s="11"/>
      <c r="D1512" s="12"/>
      <c r="E1512" s="26"/>
      <c r="F1512" s="284"/>
    </row>
    <row r="1513" spans="1:6" ht="15" customHeight="1">
      <c r="A1513" s="285"/>
      <c r="B1513" s="273" t="s">
        <v>548</v>
      </c>
      <c r="C1513" s="11"/>
      <c r="D1513" s="12"/>
      <c r="E1513" s="26"/>
      <c r="F1513" s="284"/>
    </row>
    <row r="1514" spans="1:6" ht="15" customHeight="1">
      <c r="A1514" s="285"/>
      <c r="B1514" s="273" t="s">
        <v>549</v>
      </c>
      <c r="C1514" s="11"/>
      <c r="D1514" s="12"/>
      <c r="E1514" s="26"/>
      <c r="F1514" s="284"/>
    </row>
    <row r="1515" spans="1:6" ht="15" customHeight="1">
      <c r="A1515" s="285"/>
      <c r="B1515" s="273" t="s">
        <v>550</v>
      </c>
      <c r="C1515" s="11">
        <v>1</v>
      </c>
      <c r="D1515" s="12" t="s">
        <v>32</v>
      </c>
      <c r="E1515" s="26"/>
      <c r="F1515" s="284"/>
    </row>
    <row r="1516" spans="1:6" ht="15" customHeight="1">
      <c r="A1516" s="285"/>
      <c r="B1516" s="25"/>
      <c r="C1516" s="11"/>
      <c r="D1516" s="12"/>
      <c r="E1516" s="26"/>
      <c r="F1516" s="284"/>
    </row>
    <row r="1517" spans="1:6" ht="15" customHeight="1">
      <c r="A1517" s="285"/>
      <c r="B1517" s="25"/>
      <c r="C1517" s="11"/>
      <c r="D1517" s="12"/>
      <c r="E1517" s="26"/>
      <c r="F1517" s="284"/>
    </row>
    <row r="1518" spans="1:6" ht="15" customHeight="1">
      <c r="A1518" s="285"/>
      <c r="B1518" s="25"/>
      <c r="C1518" s="11"/>
      <c r="D1518" s="12"/>
      <c r="E1518" s="26"/>
      <c r="F1518" s="284"/>
    </row>
    <row r="1519" spans="1:6" ht="15" customHeight="1">
      <c r="A1519" s="285"/>
      <c r="B1519" s="25"/>
      <c r="C1519" s="11"/>
      <c r="D1519" s="12"/>
      <c r="E1519" s="26"/>
      <c r="F1519" s="284"/>
    </row>
    <row r="1520" spans="1:6" ht="15" customHeight="1">
      <c r="A1520" s="285"/>
      <c r="B1520" s="25"/>
      <c r="C1520" s="11"/>
      <c r="D1520" s="12"/>
      <c r="E1520" s="26"/>
      <c r="F1520" s="284"/>
    </row>
    <row r="1521" spans="1:6" ht="15" customHeight="1">
      <c r="A1521" s="285"/>
      <c r="B1521" s="25"/>
      <c r="C1521" s="11"/>
      <c r="D1521" s="12"/>
      <c r="E1521" s="26"/>
      <c r="F1521" s="284"/>
    </row>
    <row r="1522" spans="1:6" ht="15" customHeight="1">
      <c r="A1522" s="285"/>
      <c r="B1522" s="25"/>
      <c r="C1522" s="11"/>
      <c r="D1522" s="12"/>
      <c r="E1522" s="26"/>
      <c r="F1522" s="284"/>
    </row>
    <row r="1523" spans="1:6" ht="15" customHeight="1">
      <c r="A1523" s="285"/>
      <c r="B1523" s="25"/>
      <c r="C1523" s="11"/>
      <c r="D1523" s="12"/>
      <c r="E1523" s="26"/>
      <c r="F1523" s="284"/>
    </row>
    <row r="1524" spans="1:6" ht="15" customHeight="1">
      <c r="A1524" s="285"/>
      <c r="B1524" s="25"/>
      <c r="C1524" s="11"/>
      <c r="D1524" s="12"/>
      <c r="E1524" s="26"/>
      <c r="F1524" s="284"/>
    </row>
    <row r="1525" spans="1:6" ht="15" customHeight="1">
      <c r="A1525" s="285"/>
      <c r="B1525" s="25"/>
      <c r="C1525" s="11"/>
      <c r="D1525" s="12"/>
      <c r="E1525" s="26"/>
      <c r="F1525" s="284"/>
    </row>
    <row r="1526" spans="1:6" ht="15" customHeight="1">
      <c r="A1526" s="285"/>
      <c r="B1526" s="25"/>
      <c r="C1526" s="11"/>
      <c r="D1526" s="12"/>
      <c r="E1526" s="26"/>
      <c r="F1526" s="284"/>
    </row>
    <row r="1527" spans="1:6" ht="15" customHeight="1">
      <c r="A1527" s="285"/>
      <c r="B1527" s="25"/>
      <c r="C1527" s="11"/>
      <c r="D1527" s="12"/>
      <c r="E1527" s="26"/>
      <c r="F1527" s="284"/>
    </row>
    <row r="1528" spans="1:6" ht="15" customHeight="1">
      <c r="A1528" s="285"/>
      <c r="B1528" s="25"/>
      <c r="C1528" s="11"/>
      <c r="D1528" s="12"/>
      <c r="E1528" s="26"/>
      <c r="F1528" s="284"/>
    </row>
    <row r="1529" spans="1:6" ht="15" customHeight="1">
      <c r="A1529" s="285"/>
      <c r="B1529" s="25"/>
      <c r="C1529" s="11"/>
      <c r="D1529" s="12"/>
      <c r="E1529" s="26"/>
      <c r="F1529" s="284"/>
    </row>
    <row r="1530" spans="1:6" ht="15" customHeight="1">
      <c r="A1530" s="285"/>
      <c r="B1530" s="25"/>
      <c r="C1530" s="11"/>
      <c r="D1530" s="12"/>
      <c r="E1530" s="26"/>
      <c r="F1530" s="284"/>
    </row>
    <row r="1531" spans="1:6" ht="15" customHeight="1">
      <c r="A1531" s="285"/>
      <c r="B1531" s="25"/>
      <c r="C1531" s="11"/>
      <c r="D1531" s="12"/>
      <c r="E1531" s="26"/>
      <c r="F1531" s="284"/>
    </row>
    <row r="1532" spans="1:6" ht="15" customHeight="1">
      <c r="A1532" s="285"/>
      <c r="B1532" s="25"/>
      <c r="C1532" s="11"/>
      <c r="D1532" s="12"/>
      <c r="E1532" s="26"/>
      <c r="F1532" s="284"/>
    </row>
    <row r="1533" spans="1:6" ht="15" customHeight="1">
      <c r="A1533" s="285"/>
      <c r="B1533" s="25"/>
      <c r="C1533" s="11"/>
      <c r="D1533" s="12"/>
      <c r="E1533" s="26"/>
      <c r="F1533" s="284"/>
    </row>
    <row r="1534" spans="1:6" ht="15" customHeight="1">
      <c r="A1534" s="285"/>
      <c r="B1534" s="25"/>
      <c r="C1534" s="11"/>
      <c r="D1534" s="12"/>
      <c r="E1534" s="26"/>
      <c r="F1534" s="284"/>
    </row>
    <row r="1535" spans="1:6" ht="15" customHeight="1">
      <c r="A1535" s="282"/>
      <c r="B1535" s="39"/>
      <c r="C1535" s="40"/>
      <c r="D1535" s="41"/>
      <c r="E1535" s="42"/>
      <c r="F1535" s="283"/>
    </row>
    <row r="1536" spans="1:6" ht="15" customHeight="1">
      <c r="A1536" s="280" t="s">
        <v>1</v>
      </c>
      <c r="B1536" s="43" t="s">
        <v>29</v>
      </c>
      <c r="C1536" s="17" t="s">
        <v>1</v>
      </c>
      <c r="D1536" s="18"/>
      <c r="E1536" s="44" t="s">
        <v>18</v>
      </c>
      <c r="F1536" s="286"/>
    </row>
    <row r="1537" spans="1:6" ht="15" customHeight="1">
      <c r="A1537" s="73" t="s">
        <v>1</v>
      </c>
      <c r="B1537" s="45" t="s">
        <v>1</v>
      </c>
      <c r="C1537" s="11" t="s">
        <v>1</v>
      </c>
      <c r="D1537" s="12"/>
      <c r="E1537" s="8" t="s">
        <v>1</v>
      </c>
      <c r="F1537" s="287"/>
    </row>
    <row r="1538" spans="1:6" ht="15" customHeight="1" thickBot="1">
      <c r="A1538" s="288"/>
      <c r="B1538" s="289" t="s">
        <v>401</v>
      </c>
      <c r="C1538" s="290">
        <f>C1461+0.01</f>
        <v>3.199999999999998</v>
      </c>
      <c r="D1538" s="291"/>
      <c r="E1538" s="292"/>
      <c r="F1538" s="293"/>
    </row>
    <row r="1539" spans="1:6" ht="15" customHeight="1">
      <c r="A1539" s="167"/>
      <c r="B1539" s="404"/>
      <c r="C1539" s="169"/>
      <c r="D1539" s="276"/>
      <c r="E1539" s="405"/>
      <c r="F1539" s="406"/>
    </row>
    <row r="1540" spans="1:6" ht="15" customHeight="1">
      <c r="A1540" s="73"/>
      <c r="B1540" s="10" t="s">
        <v>48</v>
      </c>
      <c r="C1540" s="11"/>
      <c r="D1540" s="12"/>
      <c r="E1540" s="62"/>
      <c r="F1540" s="279"/>
    </row>
    <row r="1541" spans="1:6" ht="15" customHeight="1">
      <c r="A1541" s="280"/>
      <c r="B1541" s="124" t="s">
        <v>49</v>
      </c>
      <c r="C1541" s="17"/>
      <c r="D1541" s="18"/>
      <c r="E1541" s="19" t="s">
        <v>1</v>
      </c>
      <c r="F1541" s="281"/>
    </row>
    <row r="1542" spans="1:6" ht="7.5" customHeight="1">
      <c r="A1542" s="282"/>
      <c r="B1542" s="22"/>
      <c r="C1542" s="11"/>
      <c r="D1542" s="12"/>
      <c r="E1542" s="23"/>
      <c r="F1542" s="283"/>
    </row>
    <row r="1543" spans="1:6" ht="15" customHeight="1">
      <c r="A1543" s="285"/>
      <c r="B1543" s="25" t="s">
        <v>50</v>
      </c>
      <c r="C1543" s="131"/>
      <c r="D1543" s="132"/>
      <c r="E1543" s="26"/>
      <c r="F1543" s="284"/>
    </row>
    <row r="1544" spans="1:6" ht="15" customHeight="1">
      <c r="A1544" s="285"/>
      <c r="B1544" s="25" t="s">
        <v>287</v>
      </c>
      <c r="C1544" s="11"/>
      <c r="D1544" s="12"/>
      <c r="E1544" s="26"/>
      <c r="F1544" s="284"/>
    </row>
    <row r="1545" spans="1:6" ht="10.5" customHeight="1">
      <c r="A1545" s="285"/>
      <c r="B1545" s="25"/>
      <c r="C1545" s="34"/>
      <c r="D1545" s="129"/>
      <c r="E1545" s="26"/>
      <c r="F1545" s="284"/>
    </row>
    <row r="1546" spans="1:6" ht="15" customHeight="1">
      <c r="A1546" s="285"/>
      <c r="B1546" s="25" t="s">
        <v>288</v>
      </c>
      <c r="C1546" s="11"/>
      <c r="D1546" s="12"/>
      <c r="E1546" s="26"/>
      <c r="F1546" s="284"/>
    </row>
    <row r="1547" spans="1:6" ht="15" customHeight="1">
      <c r="A1547" s="285"/>
      <c r="B1547" s="25"/>
      <c r="C1547" s="34"/>
      <c r="D1547" s="129"/>
      <c r="E1547" s="26"/>
      <c r="F1547" s="284"/>
    </row>
    <row r="1548" spans="1:6" ht="15" customHeight="1">
      <c r="A1548" s="285"/>
      <c r="B1548" s="25" t="s">
        <v>51</v>
      </c>
      <c r="C1548" s="11"/>
      <c r="D1548" s="12"/>
      <c r="E1548" s="26"/>
      <c r="F1548" s="284"/>
    </row>
    <row r="1549" spans="1:6" ht="15" customHeight="1">
      <c r="A1549" s="285"/>
      <c r="B1549" s="25"/>
      <c r="C1549" s="34"/>
      <c r="D1549" s="129"/>
      <c r="E1549" s="26"/>
      <c r="F1549" s="284"/>
    </row>
    <row r="1550" spans="1:6" ht="15" customHeight="1">
      <c r="A1550" s="285"/>
      <c r="B1550" s="25" t="s">
        <v>52</v>
      </c>
      <c r="C1550" s="11"/>
      <c r="D1550" s="12"/>
      <c r="E1550" s="26"/>
      <c r="F1550" s="284"/>
    </row>
    <row r="1551" spans="1:6" ht="15" customHeight="1">
      <c r="A1551" s="285"/>
      <c r="B1551" s="25"/>
      <c r="C1551" s="34"/>
      <c r="D1551" s="129"/>
      <c r="E1551" s="26"/>
      <c r="F1551" s="284"/>
    </row>
    <row r="1552" spans="1:6" ht="15" customHeight="1">
      <c r="A1552" s="285"/>
      <c r="B1552" s="25" t="s">
        <v>53</v>
      </c>
      <c r="C1552" s="11"/>
      <c r="D1552" s="12"/>
      <c r="E1552" s="26"/>
      <c r="F1552" s="284"/>
    </row>
    <row r="1553" spans="1:6" ht="15" customHeight="1">
      <c r="A1553" s="285"/>
      <c r="B1553" s="25" t="s">
        <v>54</v>
      </c>
      <c r="C1553" s="34"/>
      <c r="D1553" s="129"/>
      <c r="E1553" s="26"/>
      <c r="F1553" s="284"/>
    </row>
    <row r="1554" spans="1:6" ht="15" customHeight="1">
      <c r="A1554" s="285"/>
      <c r="B1554" s="25"/>
      <c r="C1554" s="11"/>
      <c r="D1554" s="12"/>
      <c r="E1554" s="26"/>
      <c r="F1554" s="284"/>
    </row>
    <row r="1555" spans="1:6" ht="15" customHeight="1">
      <c r="A1555" s="285"/>
      <c r="B1555" s="25" t="s">
        <v>55</v>
      </c>
      <c r="C1555" s="34"/>
      <c r="D1555" s="129"/>
      <c r="E1555" s="26"/>
      <c r="F1555" s="284"/>
    </row>
    <row r="1556" spans="1:6" ht="15" customHeight="1">
      <c r="A1556" s="285"/>
      <c r="B1556" s="25"/>
      <c r="C1556" s="11"/>
      <c r="D1556" s="12"/>
      <c r="E1556" s="26"/>
      <c r="F1556" s="284"/>
    </row>
    <row r="1557" spans="1:6" ht="15" customHeight="1">
      <c r="A1557" s="285"/>
      <c r="B1557" s="25" t="s">
        <v>56</v>
      </c>
      <c r="C1557" s="34"/>
      <c r="D1557" s="129"/>
      <c r="E1557" s="26"/>
      <c r="F1557" s="284"/>
    </row>
    <row r="1558" spans="1:6" ht="15" customHeight="1">
      <c r="A1558" s="285"/>
      <c r="B1558" s="25" t="s">
        <v>57</v>
      </c>
      <c r="C1558" s="11"/>
      <c r="D1558" s="12"/>
      <c r="E1558" s="26"/>
      <c r="F1558" s="284"/>
    </row>
    <row r="1559" spans="1:6" ht="15" customHeight="1">
      <c r="A1559" s="285"/>
      <c r="B1559" s="25"/>
      <c r="C1559" s="34"/>
      <c r="D1559" s="129"/>
      <c r="E1559" s="26"/>
      <c r="F1559" s="284"/>
    </row>
    <row r="1560" spans="1:6" ht="15" customHeight="1">
      <c r="A1560" s="285" t="s">
        <v>2</v>
      </c>
      <c r="B1560" s="55" t="s">
        <v>289</v>
      </c>
      <c r="C1560" s="11">
        <v>2</v>
      </c>
      <c r="D1560" s="12" t="s">
        <v>25</v>
      </c>
      <c r="E1560" s="26"/>
      <c r="F1560" s="284"/>
    </row>
    <row r="1561" spans="1:6" ht="15" customHeight="1">
      <c r="A1561" s="285"/>
      <c r="B1561" s="55"/>
      <c r="C1561" s="11"/>
      <c r="D1561" s="12"/>
      <c r="E1561" s="26"/>
      <c r="F1561" s="284"/>
    </row>
    <row r="1562" spans="1:6" ht="15" customHeight="1">
      <c r="A1562" s="285" t="s">
        <v>6</v>
      </c>
      <c r="B1562" s="55" t="s">
        <v>290</v>
      </c>
      <c r="C1562" s="11">
        <v>6</v>
      </c>
      <c r="D1562" s="12" t="s">
        <v>25</v>
      </c>
      <c r="E1562" s="26"/>
      <c r="F1562" s="284"/>
    </row>
    <row r="1563" spans="1:6" ht="15" customHeight="1">
      <c r="A1563" s="285"/>
      <c r="B1563" s="55"/>
      <c r="C1563" s="11"/>
      <c r="D1563" s="12"/>
      <c r="E1563" s="26"/>
      <c r="F1563" s="284"/>
    </row>
    <row r="1564" spans="1:6" ht="15" customHeight="1">
      <c r="A1564" s="285" t="s">
        <v>7</v>
      </c>
      <c r="B1564" s="55" t="s">
        <v>95</v>
      </c>
      <c r="C1564" s="11">
        <v>3</v>
      </c>
      <c r="D1564" s="12" t="s">
        <v>25</v>
      </c>
      <c r="E1564" s="26"/>
      <c r="F1564" s="284"/>
    </row>
    <row r="1565" spans="1:6" ht="15" customHeight="1">
      <c r="A1565" s="285"/>
      <c r="B1565" s="55"/>
      <c r="C1565" s="11"/>
      <c r="D1565" s="12"/>
      <c r="E1565" s="26"/>
      <c r="F1565" s="284"/>
    </row>
    <row r="1566" spans="1:6" ht="15" customHeight="1">
      <c r="A1566" s="285" t="s">
        <v>8</v>
      </c>
      <c r="B1566" s="55" t="s">
        <v>58</v>
      </c>
      <c r="C1566" s="11">
        <v>3</v>
      </c>
      <c r="D1566" s="12" t="s">
        <v>25</v>
      </c>
      <c r="E1566" s="26"/>
      <c r="F1566" s="284"/>
    </row>
    <row r="1567" spans="1:6" ht="15" customHeight="1">
      <c r="A1567" s="285"/>
      <c r="B1567" s="55"/>
      <c r="C1567" s="11"/>
      <c r="D1567" s="12"/>
      <c r="E1567" s="26"/>
      <c r="F1567" s="284"/>
    </row>
    <row r="1568" spans="1:6" ht="15" customHeight="1">
      <c r="A1568" s="285" t="s">
        <v>10</v>
      </c>
      <c r="B1568" s="55" t="s">
        <v>291</v>
      </c>
      <c r="C1568" s="11">
        <v>3</v>
      </c>
      <c r="D1568" s="12" t="s">
        <v>25</v>
      </c>
      <c r="E1568" s="26"/>
      <c r="F1568" s="284"/>
    </row>
    <row r="1569" spans="1:6" ht="15" customHeight="1">
      <c r="A1569" s="285"/>
      <c r="B1569" s="55"/>
      <c r="C1569" s="11"/>
      <c r="D1569" s="12"/>
      <c r="E1569" s="26"/>
      <c r="F1569" s="284"/>
    </row>
    <row r="1570" spans="1:6" ht="15" customHeight="1">
      <c r="A1570" s="285" t="s">
        <v>14</v>
      </c>
      <c r="B1570" s="55" t="s">
        <v>290</v>
      </c>
      <c r="C1570" s="11">
        <v>3</v>
      </c>
      <c r="D1570" s="12" t="s">
        <v>25</v>
      </c>
      <c r="E1570" s="26"/>
      <c r="F1570" s="284"/>
    </row>
    <row r="1571" spans="1:6" ht="15" customHeight="1">
      <c r="A1571" s="285"/>
      <c r="B1571" s="55"/>
      <c r="C1571" s="11"/>
      <c r="D1571" s="12"/>
      <c r="E1571" s="26"/>
      <c r="F1571" s="284"/>
    </row>
    <row r="1572" spans="1:6" ht="15" customHeight="1">
      <c r="A1572" s="285" t="s">
        <v>16</v>
      </c>
      <c r="B1572" s="55" t="s">
        <v>552</v>
      </c>
      <c r="C1572" s="11"/>
      <c r="D1572" s="12"/>
      <c r="E1572" s="26"/>
      <c r="F1572" s="284"/>
    </row>
    <row r="1573" spans="1:6" ht="15" customHeight="1">
      <c r="A1573" s="285"/>
      <c r="B1573" s="55" t="s">
        <v>292</v>
      </c>
      <c r="C1573" s="11">
        <v>2</v>
      </c>
      <c r="D1573" s="12" t="s">
        <v>32</v>
      </c>
      <c r="E1573" s="26"/>
      <c r="F1573" s="284"/>
    </row>
    <row r="1574" spans="1:6" ht="15" customHeight="1">
      <c r="A1574" s="285"/>
      <c r="B1574" s="55"/>
      <c r="C1574" s="11"/>
      <c r="D1574" s="12"/>
      <c r="E1574" s="26"/>
      <c r="F1574" s="284"/>
    </row>
    <row r="1575" spans="1:6" ht="15" customHeight="1">
      <c r="A1575" s="285" t="s">
        <v>24</v>
      </c>
      <c r="B1575" s="55" t="s">
        <v>293</v>
      </c>
      <c r="C1575" s="11">
        <v>2</v>
      </c>
      <c r="D1575" s="12" t="s">
        <v>32</v>
      </c>
      <c r="E1575" s="26"/>
      <c r="F1575" s="284"/>
    </row>
    <row r="1576" spans="1:6" ht="15" customHeight="1">
      <c r="A1576" s="285"/>
      <c r="B1576" s="55"/>
      <c r="C1576" s="11"/>
      <c r="D1576" s="12"/>
      <c r="E1576" s="26"/>
      <c r="F1576" s="284"/>
    </row>
    <row r="1577" spans="1:6" ht="15" customHeight="1">
      <c r="A1577" s="285" t="s">
        <v>31</v>
      </c>
      <c r="B1577" s="25" t="s">
        <v>294</v>
      </c>
      <c r="C1577" s="11">
        <v>1</v>
      </c>
      <c r="D1577" s="12" t="s">
        <v>32</v>
      </c>
      <c r="E1577" s="26"/>
      <c r="F1577" s="284"/>
    </row>
    <row r="1578" spans="1:6" ht="15" customHeight="1">
      <c r="A1578" s="285"/>
      <c r="B1578" s="25"/>
      <c r="C1578" s="11"/>
      <c r="D1578" s="123"/>
      <c r="E1578" s="26"/>
      <c r="F1578" s="284"/>
    </row>
    <row r="1579" spans="1:6" ht="15" customHeight="1">
      <c r="A1579" s="285" t="s">
        <v>34</v>
      </c>
      <c r="B1579" s="25" t="s">
        <v>295</v>
      </c>
      <c r="C1579" s="11"/>
      <c r="D1579" s="123"/>
      <c r="E1579" s="26"/>
      <c r="F1579" s="284"/>
    </row>
    <row r="1580" spans="1:6" ht="15" customHeight="1">
      <c r="A1580" s="285"/>
      <c r="B1580" s="55" t="s">
        <v>296</v>
      </c>
      <c r="C1580" s="11">
        <v>1</v>
      </c>
      <c r="D1580" s="12" t="s">
        <v>32</v>
      </c>
      <c r="E1580" s="26"/>
      <c r="F1580" s="284"/>
    </row>
    <row r="1581" spans="1:6" ht="15" customHeight="1">
      <c r="A1581" s="285"/>
      <c r="B1581" s="25"/>
      <c r="C1581" s="11"/>
      <c r="D1581" s="123"/>
      <c r="E1581" s="26"/>
      <c r="F1581" s="284"/>
    </row>
    <row r="1582" spans="1:6" ht="15" customHeight="1">
      <c r="A1582" s="285" t="s">
        <v>35</v>
      </c>
      <c r="B1582" s="25" t="s">
        <v>295</v>
      </c>
      <c r="C1582" s="11"/>
      <c r="D1582" s="123"/>
      <c r="E1582" s="26"/>
      <c r="F1582" s="284"/>
    </row>
    <row r="1583" spans="1:6" ht="15" customHeight="1">
      <c r="A1583" s="285"/>
      <c r="B1583" s="55" t="s">
        <v>292</v>
      </c>
      <c r="C1583" s="11">
        <v>1</v>
      </c>
      <c r="D1583" s="12" t="s">
        <v>32</v>
      </c>
      <c r="E1583" s="26"/>
      <c r="F1583" s="284"/>
    </row>
    <row r="1584" spans="1:6" ht="15" customHeight="1">
      <c r="A1584" s="285"/>
      <c r="B1584" s="25"/>
      <c r="C1584" s="11"/>
      <c r="D1584" s="12"/>
      <c r="E1584" s="26"/>
      <c r="F1584" s="284"/>
    </row>
    <row r="1585" spans="1:6" ht="15" customHeight="1">
      <c r="A1585" s="285" t="s">
        <v>37</v>
      </c>
      <c r="B1585" s="25" t="s">
        <v>298</v>
      </c>
      <c r="C1585" s="11"/>
      <c r="D1585" s="123"/>
      <c r="E1585" s="26"/>
      <c r="F1585" s="284"/>
    </row>
    <row r="1586" spans="1:6" ht="15" customHeight="1">
      <c r="A1586" s="285"/>
      <c r="B1586" s="25" t="s">
        <v>299</v>
      </c>
      <c r="C1586" s="11">
        <v>1</v>
      </c>
      <c r="D1586" s="12" t="s">
        <v>32</v>
      </c>
      <c r="E1586" s="26"/>
      <c r="F1586" s="284"/>
    </row>
    <row r="1587" spans="1:6" ht="9" customHeight="1">
      <c r="A1587" s="285"/>
      <c r="B1587" s="25"/>
      <c r="C1587" s="11"/>
      <c r="D1587" s="123"/>
      <c r="E1587" s="26"/>
      <c r="F1587" s="284"/>
    </row>
    <row r="1588" spans="1:6" ht="15" customHeight="1">
      <c r="A1588" s="285" t="s">
        <v>38</v>
      </c>
      <c r="B1588" s="25" t="s">
        <v>300</v>
      </c>
      <c r="C1588" s="11"/>
      <c r="D1588" s="123"/>
      <c r="E1588" s="26"/>
      <c r="F1588" s="284"/>
    </row>
    <row r="1589" spans="1:6" ht="15" customHeight="1">
      <c r="A1589" s="285"/>
      <c r="B1589" s="25" t="s">
        <v>301</v>
      </c>
      <c r="C1589" s="11">
        <v>1</v>
      </c>
      <c r="D1589" s="12" t="s">
        <v>32</v>
      </c>
      <c r="E1589" s="26"/>
      <c r="F1589" s="284"/>
    </row>
    <row r="1590" spans="1:6" ht="15" customHeight="1">
      <c r="A1590" s="73"/>
      <c r="B1590" s="246"/>
      <c r="C1590" s="165"/>
      <c r="D1590" s="12"/>
      <c r="E1590" s="274"/>
      <c r="F1590" s="396"/>
    </row>
    <row r="1591" spans="1:6" ht="15" customHeight="1">
      <c r="A1591" s="69"/>
      <c r="B1591" s="140" t="s">
        <v>302</v>
      </c>
      <c r="C1591" s="141"/>
      <c r="D1591" s="142"/>
      <c r="E1591" s="133"/>
      <c r="F1591" s="136"/>
    </row>
    <row r="1592" spans="1:6" ht="15" customHeight="1">
      <c r="A1592" s="69"/>
      <c r="B1592" s="77"/>
      <c r="C1592" s="70"/>
      <c r="D1592" s="143"/>
      <c r="E1592" s="133"/>
      <c r="F1592" s="136"/>
    </row>
    <row r="1593" spans="1:6" ht="15" customHeight="1">
      <c r="A1593" s="69" t="s">
        <v>39</v>
      </c>
      <c r="B1593" s="77" t="s">
        <v>303</v>
      </c>
      <c r="C1593" s="135"/>
      <c r="D1593" s="71"/>
      <c r="E1593" s="133"/>
      <c r="F1593" s="136"/>
    </row>
    <row r="1594" spans="1:6" ht="15" customHeight="1">
      <c r="A1594" s="69"/>
      <c r="B1594" s="77" t="s">
        <v>304</v>
      </c>
      <c r="C1594" s="70"/>
      <c r="D1594" s="143"/>
      <c r="E1594" s="133"/>
      <c r="F1594" s="136"/>
    </row>
    <row r="1595" spans="1:6" ht="15" customHeight="1">
      <c r="A1595" s="69"/>
      <c r="B1595" s="77" t="s">
        <v>305</v>
      </c>
      <c r="C1595" s="70">
        <v>1</v>
      </c>
      <c r="D1595" s="78" t="s">
        <v>32</v>
      </c>
      <c r="E1595" s="133"/>
      <c r="F1595" s="134"/>
    </row>
    <row r="1596" spans="1:6" ht="15" customHeight="1">
      <c r="A1596" s="69"/>
      <c r="B1596" s="77"/>
      <c r="C1596" s="135"/>
      <c r="D1596" s="71"/>
      <c r="E1596" s="133"/>
      <c r="F1596" s="136"/>
    </row>
    <row r="1597" spans="1:6" s="144" customFormat="1" ht="15" customHeight="1">
      <c r="A1597" s="407"/>
      <c r="B1597" s="28" t="s">
        <v>306</v>
      </c>
      <c r="C1597" s="145"/>
      <c r="D1597" s="146"/>
      <c r="E1597" s="147"/>
      <c r="F1597" s="408"/>
    </row>
    <row r="1598" spans="1:6" ht="15" customHeight="1">
      <c r="A1598" s="285"/>
      <c r="B1598" s="25"/>
      <c r="C1598" s="34"/>
      <c r="D1598" s="129"/>
      <c r="E1598" s="26"/>
      <c r="F1598" s="397"/>
    </row>
    <row r="1599" spans="1:6" ht="15" customHeight="1">
      <c r="A1599" s="285" t="s">
        <v>96</v>
      </c>
      <c r="B1599" s="25" t="s">
        <v>307</v>
      </c>
      <c r="C1599" s="11"/>
      <c r="D1599" s="123"/>
      <c r="E1599" s="26"/>
      <c r="F1599" s="284"/>
    </row>
    <row r="1600" spans="1:6" ht="15" customHeight="1">
      <c r="A1600" s="285"/>
      <c r="B1600" s="25" t="s">
        <v>112</v>
      </c>
      <c r="C1600" s="34"/>
      <c r="D1600" s="129"/>
      <c r="E1600" s="26"/>
      <c r="F1600" s="284"/>
    </row>
    <row r="1601" spans="1:6" ht="15" customHeight="1">
      <c r="A1601" s="285"/>
      <c r="B1601" s="25" t="s">
        <v>113</v>
      </c>
      <c r="C1601" s="11">
        <v>1</v>
      </c>
      <c r="D1601" s="12" t="s">
        <v>32</v>
      </c>
      <c r="E1601" s="26"/>
      <c r="F1601" s="284"/>
    </row>
    <row r="1602" spans="1:6" ht="15" customHeight="1">
      <c r="A1602" s="285"/>
      <c r="B1602" s="25"/>
      <c r="C1602" s="34"/>
      <c r="D1602" s="129"/>
      <c r="E1602" s="26"/>
      <c r="F1602" s="284"/>
    </row>
    <row r="1603" spans="1:6" ht="15" customHeight="1">
      <c r="A1603" s="285"/>
      <c r="B1603" s="25" t="s">
        <v>308</v>
      </c>
      <c r="C1603" s="11"/>
      <c r="D1603" s="12"/>
      <c r="E1603" s="26"/>
      <c r="F1603" s="284"/>
    </row>
    <row r="1604" spans="1:6" ht="15" customHeight="1">
      <c r="A1604" s="285"/>
      <c r="B1604" s="25"/>
      <c r="C1604" s="11"/>
      <c r="D1604" s="12"/>
      <c r="E1604" s="26"/>
      <c r="F1604" s="284"/>
    </row>
    <row r="1605" spans="1:6" ht="15" customHeight="1">
      <c r="A1605" s="285" t="s">
        <v>109</v>
      </c>
      <c r="B1605" s="25" t="s">
        <v>61</v>
      </c>
      <c r="C1605" s="11"/>
      <c r="D1605" s="12"/>
      <c r="E1605" s="26"/>
      <c r="F1605" s="284"/>
    </row>
    <row r="1606" spans="1:6" ht="15" customHeight="1">
      <c r="A1606" s="285"/>
      <c r="B1606" s="25" t="s">
        <v>62</v>
      </c>
      <c r="C1606" s="11" t="s">
        <v>21</v>
      </c>
      <c r="D1606" s="12"/>
      <c r="E1606" s="26"/>
      <c r="F1606" s="284"/>
    </row>
    <row r="1607" spans="1:6" ht="15" customHeight="1">
      <c r="A1607" s="285"/>
      <c r="B1607" s="55"/>
      <c r="C1607" s="11"/>
      <c r="D1607" s="12"/>
      <c r="E1607" s="26"/>
      <c r="F1607" s="284"/>
    </row>
    <row r="1608" spans="1:6" ht="15" customHeight="1">
      <c r="A1608" s="285" t="s">
        <v>110</v>
      </c>
      <c r="B1608" s="55" t="s">
        <v>22</v>
      </c>
      <c r="C1608" s="11" t="s">
        <v>21</v>
      </c>
      <c r="D1608" s="12"/>
      <c r="E1608" s="26"/>
      <c r="F1608" s="284"/>
    </row>
    <row r="1609" spans="1:6" ht="15" customHeight="1">
      <c r="A1609" s="285"/>
      <c r="B1609" s="55"/>
      <c r="C1609" s="11"/>
      <c r="D1609" s="12"/>
      <c r="E1609" s="26"/>
      <c r="F1609" s="284"/>
    </row>
    <row r="1610" spans="1:6" ht="15" customHeight="1">
      <c r="A1610" s="285"/>
      <c r="B1610" s="55"/>
      <c r="C1610" s="11"/>
      <c r="D1610" s="12"/>
      <c r="E1610" s="26"/>
      <c r="F1610" s="284"/>
    </row>
    <row r="1611" spans="1:6" ht="15" customHeight="1">
      <c r="A1611" s="285"/>
      <c r="B1611" s="55"/>
      <c r="C1611" s="11"/>
      <c r="D1611" s="12"/>
      <c r="E1611" s="26"/>
      <c r="F1611" s="284"/>
    </row>
    <row r="1612" spans="1:6" ht="15" customHeight="1">
      <c r="A1612" s="285"/>
      <c r="B1612" s="55"/>
      <c r="C1612" s="11"/>
      <c r="D1612" s="12"/>
      <c r="E1612" s="26"/>
      <c r="F1612" s="284"/>
    </row>
    <row r="1613" spans="1:6" ht="15" customHeight="1">
      <c r="A1613" s="282"/>
      <c r="B1613" s="39"/>
      <c r="C1613" s="40"/>
      <c r="D1613" s="41"/>
      <c r="E1613" s="42"/>
      <c r="F1613" s="283"/>
    </row>
    <row r="1614" spans="1:6" ht="15" customHeight="1">
      <c r="A1614" s="280" t="s">
        <v>1</v>
      </c>
      <c r="B1614" s="43" t="s">
        <v>17</v>
      </c>
      <c r="C1614" s="17" t="s">
        <v>1</v>
      </c>
      <c r="D1614" s="18"/>
      <c r="E1614" s="44" t="s">
        <v>18</v>
      </c>
      <c r="F1614" s="286"/>
    </row>
    <row r="1615" spans="1:6" ht="15" customHeight="1">
      <c r="A1615" s="73" t="s">
        <v>1</v>
      </c>
      <c r="B1615" s="45" t="s">
        <v>1</v>
      </c>
      <c r="C1615" s="11" t="s">
        <v>1</v>
      </c>
      <c r="D1615" s="12"/>
      <c r="E1615" s="8" t="s">
        <v>1</v>
      </c>
      <c r="F1615" s="287"/>
    </row>
    <row r="1616" spans="1:6" ht="15" customHeight="1" thickBot="1">
      <c r="A1616" s="288"/>
      <c r="B1616" s="289" t="s">
        <v>401</v>
      </c>
      <c r="C1616" s="290">
        <f>C1538+0.01</f>
        <v>3.2099999999999977</v>
      </c>
      <c r="D1616" s="291"/>
      <c r="E1616" s="292"/>
      <c r="F1616" s="293"/>
    </row>
    <row r="1617" spans="1:6" ht="15" customHeight="1">
      <c r="A1617" s="9"/>
      <c r="B1617" s="45"/>
      <c r="C1617" s="11"/>
      <c r="D1617" s="12"/>
      <c r="E1617" s="13"/>
      <c r="F1617" s="14"/>
    </row>
    <row r="1618" spans="1:6" ht="15" customHeight="1">
      <c r="A1618" s="9"/>
      <c r="B1618" s="10"/>
      <c r="C1618" s="11"/>
      <c r="D1618" s="12"/>
      <c r="E1618" s="79" t="s">
        <v>59</v>
      </c>
      <c r="F1618" s="137"/>
    </row>
    <row r="1619" spans="1:6" ht="15" customHeight="1">
      <c r="A1619" s="15"/>
      <c r="B1619" s="16"/>
      <c r="C1619" s="17"/>
      <c r="D1619" s="18"/>
      <c r="E1619" s="138" t="s">
        <v>60</v>
      </c>
      <c r="F1619" s="139"/>
    </row>
    <row r="1620" spans="1:6" ht="15" customHeight="1">
      <c r="A1620" s="29"/>
      <c r="B1620" s="55"/>
      <c r="C1620" s="11"/>
      <c r="D1620" s="12"/>
      <c r="E1620" s="26"/>
      <c r="F1620" s="27"/>
    </row>
    <row r="1621" spans="1:6" ht="15" customHeight="1">
      <c r="A1621" s="29"/>
      <c r="B1621" s="55" t="s">
        <v>309</v>
      </c>
      <c r="C1621" s="11"/>
      <c r="D1621" s="12"/>
      <c r="E1621" s="26"/>
      <c r="F1621" s="27"/>
    </row>
    <row r="1622" spans="1:6" ht="15" customHeight="1">
      <c r="A1622" s="29"/>
      <c r="B1622" s="55"/>
      <c r="C1622" s="11"/>
      <c r="D1622" s="12"/>
      <c r="E1622" s="26"/>
      <c r="F1622" s="27"/>
    </row>
    <row r="1623" spans="1:6" ht="15" customHeight="1">
      <c r="A1623" s="29" t="s">
        <v>2</v>
      </c>
      <c r="B1623" s="25" t="s">
        <v>578</v>
      </c>
      <c r="C1623" s="11"/>
      <c r="D1623" s="12"/>
      <c r="E1623" s="26"/>
      <c r="F1623" s="27"/>
    </row>
    <row r="1624" spans="1:6" ht="15" customHeight="1">
      <c r="A1624" s="29"/>
      <c r="B1624" s="25" t="s">
        <v>66</v>
      </c>
      <c r="C1624" s="11">
        <v>4</v>
      </c>
      <c r="D1624" s="12" t="s">
        <v>32</v>
      </c>
      <c r="E1624" s="26"/>
      <c r="F1624" s="27"/>
    </row>
    <row r="1625" spans="1:6" ht="12" customHeight="1">
      <c r="A1625" s="29"/>
      <c r="B1625" s="25"/>
      <c r="C1625" s="11"/>
      <c r="D1625" s="12"/>
      <c r="E1625" s="26"/>
      <c r="F1625" s="27"/>
    </row>
    <row r="1626" spans="1:6" ht="15" customHeight="1">
      <c r="A1626" s="29" t="s">
        <v>6</v>
      </c>
      <c r="B1626" s="25" t="s">
        <v>67</v>
      </c>
      <c r="C1626" s="11">
        <v>3</v>
      </c>
      <c r="D1626" s="12" t="s">
        <v>32</v>
      </c>
      <c r="E1626" s="26"/>
      <c r="F1626" s="27"/>
    </row>
    <row r="1627" spans="1:6" ht="12.75" customHeight="1">
      <c r="A1627" s="29"/>
      <c r="B1627" s="25"/>
      <c r="C1627" s="11"/>
      <c r="D1627" s="12"/>
      <c r="E1627" s="26"/>
      <c r="F1627" s="27"/>
    </row>
    <row r="1628" spans="1:6" ht="15" customHeight="1">
      <c r="A1628" s="29" t="s">
        <v>7</v>
      </c>
      <c r="B1628" s="55" t="s">
        <v>68</v>
      </c>
      <c r="C1628" s="11"/>
      <c r="D1628" s="12"/>
      <c r="E1628" s="26"/>
      <c r="F1628" s="27"/>
    </row>
    <row r="1629" spans="1:6" ht="15" customHeight="1">
      <c r="A1629" s="29"/>
      <c r="B1629" s="55" t="s">
        <v>69</v>
      </c>
      <c r="C1629" s="11">
        <f>C1562</f>
        <v>6</v>
      </c>
      <c r="D1629" s="12" t="s">
        <v>25</v>
      </c>
      <c r="E1629" s="26"/>
      <c r="F1629" s="27"/>
    </row>
    <row r="1630" spans="1:6" ht="15" customHeight="1">
      <c r="A1630" s="29"/>
      <c r="B1630" s="55"/>
      <c r="C1630" s="11"/>
      <c r="D1630" s="12"/>
      <c r="E1630" s="26"/>
      <c r="F1630" s="27"/>
    </row>
    <row r="1631" spans="1:6" ht="15" customHeight="1">
      <c r="A1631" s="29" t="s">
        <v>8</v>
      </c>
      <c r="B1631" s="55" t="s">
        <v>311</v>
      </c>
      <c r="C1631" s="11"/>
      <c r="D1631" s="12"/>
      <c r="E1631" s="26"/>
      <c r="F1631" s="27"/>
    </row>
    <row r="1632" spans="1:6" ht="15" customHeight="1">
      <c r="A1632" s="29"/>
      <c r="B1632" s="55" t="s">
        <v>64</v>
      </c>
      <c r="C1632" s="11"/>
      <c r="D1632" s="12"/>
      <c r="E1632" s="26"/>
      <c r="F1632" s="27"/>
    </row>
    <row r="1633" spans="1:6" ht="15" customHeight="1">
      <c r="A1633" s="29"/>
      <c r="B1633" s="55" t="s">
        <v>65</v>
      </c>
      <c r="C1633" s="11">
        <f>C1568</f>
        <v>3</v>
      </c>
      <c r="D1633" s="12" t="s">
        <v>25</v>
      </c>
      <c r="E1633" s="26"/>
      <c r="F1633" s="27"/>
    </row>
    <row r="1634" spans="1:6" ht="15" customHeight="1">
      <c r="A1634" s="29"/>
      <c r="B1634" s="55"/>
      <c r="C1634" s="11"/>
      <c r="D1634" s="12"/>
      <c r="E1634" s="26"/>
      <c r="F1634" s="27"/>
    </row>
    <row r="1635" spans="1:6" ht="15" customHeight="1">
      <c r="A1635" s="29" t="s">
        <v>10</v>
      </c>
      <c r="B1635" s="55" t="s">
        <v>555</v>
      </c>
      <c r="C1635" s="11">
        <f>C1560</f>
        <v>2</v>
      </c>
      <c r="D1635" s="12" t="s">
        <v>25</v>
      </c>
      <c r="E1635" s="26"/>
      <c r="F1635" s="27"/>
    </row>
    <row r="1636" spans="1:6" ht="15" customHeight="1">
      <c r="A1636" s="29"/>
      <c r="B1636" s="55"/>
      <c r="C1636" s="11"/>
      <c r="D1636" s="12"/>
      <c r="E1636" s="26"/>
      <c r="F1636" s="27"/>
    </row>
    <row r="1637" spans="1:6">
      <c r="A1637" s="29"/>
      <c r="B1637" s="55"/>
      <c r="C1637" s="11"/>
      <c r="D1637" s="123"/>
      <c r="E1637" s="148"/>
      <c r="F1637" s="149"/>
    </row>
    <row r="1638" spans="1:6">
      <c r="A1638" s="29"/>
      <c r="B1638" s="55"/>
      <c r="C1638" s="11"/>
      <c r="D1638" s="123"/>
      <c r="E1638" s="148"/>
      <c r="F1638" s="27"/>
    </row>
    <row r="1639" spans="1:6">
      <c r="A1639" s="29"/>
      <c r="B1639" s="55"/>
      <c r="C1639" s="11"/>
      <c r="D1639" s="123"/>
      <c r="E1639" s="148"/>
      <c r="F1639" s="149"/>
    </row>
    <row r="1640" spans="1:6">
      <c r="A1640" s="29"/>
      <c r="B1640" s="55"/>
      <c r="C1640" s="11"/>
      <c r="D1640" s="123"/>
      <c r="E1640" s="148"/>
      <c r="F1640" s="149"/>
    </row>
    <row r="1641" spans="1:6">
      <c r="A1641" s="29"/>
      <c r="B1641" s="55"/>
      <c r="C1641" s="11"/>
      <c r="D1641" s="123"/>
      <c r="E1641" s="148"/>
      <c r="F1641" s="149"/>
    </row>
    <row r="1642" spans="1:6">
      <c r="A1642" s="29"/>
      <c r="B1642" s="55"/>
      <c r="C1642" s="11"/>
      <c r="D1642" s="123"/>
      <c r="E1642" s="148"/>
      <c r="F1642" s="149"/>
    </row>
    <row r="1643" spans="1:6">
      <c r="A1643" s="29"/>
      <c r="B1643" s="55"/>
      <c r="C1643" s="11"/>
      <c r="D1643" s="123"/>
      <c r="E1643" s="148"/>
      <c r="F1643" s="149"/>
    </row>
    <row r="1644" spans="1:6">
      <c r="A1644" s="29"/>
      <c r="B1644" s="55"/>
      <c r="C1644" s="11"/>
      <c r="D1644" s="123"/>
      <c r="E1644" s="148"/>
      <c r="F1644" s="149"/>
    </row>
    <row r="1645" spans="1:6">
      <c r="A1645" s="29"/>
      <c r="B1645" s="55"/>
      <c r="C1645" s="11"/>
      <c r="D1645" s="123"/>
      <c r="E1645" s="148"/>
      <c r="F1645" s="149"/>
    </row>
    <row r="1646" spans="1:6">
      <c r="A1646" s="29"/>
      <c r="B1646" s="55"/>
      <c r="C1646" s="11"/>
      <c r="D1646" s="123"/>
      <c r="E1646" s="148"/>
      <c r="F1646" s="149"/>
    </row>
    <row r="1647" spans="1:6">
      <c r="A1647" s="29"/>
      <c r="B1647" s="55"/>
      <c r="C1647" s="11"/>
      <c r="D1647" s="123"/>
      <c r="E1647" s="148"/>
      <c r="F1647" s="149"/>
    </row>
    <row r="1648" spans="1:6">
      <c r="A1648" s="29"/>
      <c r="B1648" s="55"/>
      <c r="C1648" s="11"/>
      <c r="D1648" s="123"/>
      <c r="E1648" s="148"/>
      <c r="F1648" s="149"/>
    </row>
    <row r="1649" spans="1:6">
      <c r="A1649" s="29"/>
      <c r="B1649" s="55"/>
      <c r="C1649" s="11"/>
      <c r="D1649" s="123"/>
      <c r="E1649" s="148"/>
      <c r="F1649" s="149"/>
    </row>
    <row r="1650" spans="1:6">
      <c r="A1650" s="29"/>
      <c r="B1650" s="55"/>
      <c r="C1650" s="11"/>
      <c r="D1650" s="123"/>
      <c r="E1650" s="148"/>
      <c r="F1650" s="149"/>
    </row>
    <row r="1651" spans="1:6">
      <c r="A1651" s="29"/>
      <c r="B1651" s="55"/>
      <c r="C1651" s="11"/>
      <c r="D1651" s="123"/>
      <c r="E1651" s="148"/>
      <c r="F1651" s="27"/>
    </row>
    <row r="1652" spans="1:6">
      <c r="A1652" s="29"/>
      <c r="B1652" s="55"/>
      <c r="C1652" s="11"/>
      <c r="D1652" s="123"/>
      <c r="E1652" s="148"/>
      <c r="F1652" s="14"/>
    </row>
    <row r="1653" spans="1:6">
      <c r="A1653" s="29"/>
      <c r="B1653" s="55"/>
      <c r="C1653" s="11"/>
      <c r="D1653" s="123"/>
      <c r="E1653" s="148"/>
      <c r="F1653" s="14"/>
    </row>
    <row r="1654" spans="1:6">
      <c r="A1654" s="29"/>
      <c r="B1654" s="55"/>
      <c r="C1654" s="11"/>
      <c r="D1654" s="123"/>
      <c r="E1654" s="148"/>
      <c r="F1654" s="14"/>
    </row>
    <row r="1655" spans="1:6">
      <c r="A1655" s="29"/>
      <c r="B1655" s="55"/>
      <c r="C1655" s="11"/>
      <c r="D1655" s="123"/>
      <c r="E1655" s="148"/>
      <c r="F1655" s="14"/>
    </row>
    <row r="1656" spans="1:6">
      <c r="A1656" s="29"/>
      <c r="B1656" s="55"/>
      <c r="C1656" s="11"/>
      <c r="D1656" s="123"/>
      <c r="E1656" s="148"/>
      <c r="F1656" s="14"/>
    </row>
    <row r="1657" spans="1:6">
      <c r="A1657" s="29"/>
      <c r="B1657" s="55"/>
      <c r="C1657" s="11"/>
      <c r="D1657" s="123"/>
      <c r="E1657" s="148"/>
      <c r="F1657" s="14"/>
    </row>
    <row r="1658" spans="1:6">
      <c r="A1658" s="29"/>
      <c r="B1658" s="55"/>
      <c r="C1658" s="11"/>
      <c r="D1658" s="123"/>
      <c r="E1658" s="148"/>
      <c r="F1658" s="14"/>
    </row>
    <row r="1659" spans="1:6">
      <c r="A1659" s="29"/>
      <c r="B1659" s="55"/>
      <c r="C1659" s="11"/>
      <c r="D1659" s="123"/>
      <c r="E1659" s="148"/>
      <c r="F1659" s="14"/>
    </row>
    <row r="1660" spans="1:6">
      <c r="A1660" s="29"/>
      <c r="B1660" s="55"/>
      <c r="C1660" s="11"/>
      <c r="D1660" s="123"/>
      <c r="E1660" s="148"/>
      <c r="F1660" s="14"/>
    </row>
    <row r="1661" spans="1:6">
      <c r="A1661" s="29"/>
      <c r="B1661" s="55"/>
      <c r="C1661" s="11"/>
      <c r="D1661" s="123"/>
      <c r="E1661" s="148"/>
      <c r="F1661" s="14"/>
    </row>
    <row r="1662" spans="1:6">
      <c r="A1662" s="29"/>
      <c r="B1662" s="55"/>
      <c r="C1662" s="11"/>
      <c r="D1662" s="123"/>
      <c r="E1662" s="148"/>
      <c r="F1662" s="14"/>
    </row>
    <row r="1663" spans="1:6">
      <c r="A1663" s="29"/>
      <c r="B1663" s="55"/>
      <c r="C1663" s="11"/>
      <c r="D1663" s="123"/>
      <c r="E1663" s="148"/>
      <c r="F1663" s="14"/>
    </row>
    <row r="1664" spans="1:6">
      <c r="A1664" s="29"/>
      <c r="B1664" s="55"/>
      <c r="C1664" s="11"/>
      <c r="D1664" s="123"/>
      <c r="E1664" s="148"/>
      <c r="F1664" s="14"/>
    </row>
    <row r="1665" spans="1:6">
      <c r="A1665" s="29"/>
      <c r="B1665" s="55"/>
      <c r="C1665" s="11"/>
      <c r="D1665" s="123"/>
      <c r="E1665" s="148"/>
      <c r="F1665" s="14"/>
    </row>
    <row r="1666" spans="1:6">
      <c r="A1666" s="29"/>
      <c r="B1666" s="57"/>
      <c r="C1666" s="11"/>
      <c r="D1666" s="123"/>
      <c r="E1666" s="148"/>
      <c r="F1666" s="149"/>
    </row>
    <row r="1667" spans="1:6" ht="15" customHeight="1">
      <c r="A1667" s="29"/>
      <c r="B1667" s="55"/>
      <c r="C1667" s="11"/>
      <c r="D1667" s="12"/>
      <c r="E1667" s="26"/>
      <c r="F1667" s="27"/>
    </row>
    <row r="1668" spans="1:6" ht="15" customHeight="1">
      <c r="A1668" s="29"/>
      <c r="B1668" s="55"/>
      <c r="C1668" s="11"/>
      <c r="D1668" s="12"/>
      <c r="E1668" s="26"/>
      <c r="F1668" s="27"/>
    </row>
    <row r="1669" spans="1:6" ht="15" customHeight="1">
      <c r="A1669" s="29"/>
      <c r="B1669" s="55"/>
      <c r="C1669" s="11"/>
      <c r="D1669" s="12"/>
      <c r="E1669" s="26"/>
      <c r="F1669" s="27"/>
    </row>
    <row r="1670" spans="1:6" ht="15" customHeight="1">
      <c r="A1670" s="29"/>
      <c r="B1670" s="55"/>
      <c r="C1670" s="11"/>
      <c r="D1670" s="12"/>
      <c r="E1670" s="26"/>
      <c r="F1670" s="27"/>
    </row>
    <row r="1671" spans="1:6" ht="15" customHeight="1">
      <c r="A1671" s="29"/>
      <c r="B1671" s="55"/>
      <c r="C1671" s="11"/>
      <c r="D1671" s="12"/>
      <c r="E1671" s="26"/>
      <c r="F1671" s="27"/>
    </row>
    <row r="1672" spans="1:6" ht="15" customHeight="1">
      <c r="A1672" s="29"/>
      <c r="B1672" s="55"/>
      <c r="C1672" s="11"/>
      <c r="D1672" s="12"/>
      <c r="E1672" s="26"/>
      <c r="F1672" s="27"/>
    </row>
    <row r="1673" spans="1:6" ht="15" customHeight="1">
      <c r="A1673" s="29"/>
      <c r="B1673" s="55"/>
      <c r="C1673" s="11"/>
      <c r="D1673" s="12"/>
      <c r="E1673" s="26"/>
      <c r="F1673" s="27"/>
    </row>
    <row r="1674" spans="1:6" ht="15" customHeight="1">
      <c r="A1674" s="29"/>
      <c r="B1674" s="55"/>
      <c r="C1674" s="11"/>
      <c r="D1674" s="12"/>
      <c r="E1674" s="26"/>
      <c r="F1674" s="27"/>
    </row>
    <row r="1675" spans="1:6" ht="15" customHeight="1">
      <c r="A1675" s="29"/>
      <c r="B1675" s="55"/>
      <c r="C1675" s="11"/>
      <c r="D1675" s="12"/>
      <c r="E1675" s="26"/>
      <c r="F1675" s="27"/>
    </row>
    <row r="1676" spans="1:6" ht="15" customHeight="1">
      <c r="A1676" s="29"/>
      <c r="B1676" s="55"/>
      <c r="C1676" s="11"/>
      <c r="D1676" s="12"/>
      <c r="E1676" s="26"/>
      <c r="F1676" s="27"/>
    </row>
    <row r="1677" spans="1:6" ht="15" customHeight="1">
      <c r="A1677" s="29"/>
      <c r="B1677" s="57"/>
      <c r="C1677" s="11"/>
      <c r="D1677" s="12"/>
      <c r="E1677" s="26"/>
      <c r="F1677" s="27"/>
    </row>
    <row r="1678" spans="1:6" ht="15" customHeight="1">
      <c r="A1678" s="29"/>
      <c r="B1678" s="57"/>
      <c r="C1678" s="11"/>
      <c r="D1678" s="12"/>
      <c r="E1678" s="26"/>
      <c r="F1678" s="14"/>
    </row>
    <row r="1679" spans="1:6" ht="15" customHeight="1">
      <c r="A1679" s="29"/>
      <c r="B1679" s="57"/>
      <c r="C1679" s="11"/>
      <c r="D1679" s="12"/>
      <c r="E1679" s="26"/>
      <c r="F1679" s="14"/>
    </row>
    <row r="1680" spans="1:6" ht="15" customHeight="1">
      <c r="A1680" s="29"/>
      <c r="B1680" s="57"/>
      <c r="C1680" s="11"/>
      <c r="D1680" s="12"/>
      <c r="E1680" s="26"/>
      <c r="F1680" s="14"/>
    </row>
    <row r="1681" spans="1:6" ht="15" customHeight="1">
      <c r="A1681" s="29"/>
      <c r="B1681" s="57"/>
      <c r="C1681" s="11"/>
      <c r="D1681" s="12"/>
      <c r="E1681" s="26"/>
      <c r="F1681" s="14"/>
    </row>
    <row r="1682" spans="1:6">
      <c r="A1682" s="29"/>
      <c r="B1682" s="55"/>
      <c r="C1682" s="11"/>
      <c r="D1682" s="123"/>
      <c r="E1682" s="148"/>
      <c r="F1682" s="149"/>
    </row>
    <row r="1683" spans="1:6">
      <c r="A1683" s="29"/>
      <c r="B1683" s="25"/>
      <c r="C1683" s="11"/>
      <c r="D1683" s="123"/>
      <c r="E1683" s="148"/>
      <c r="F1683" s="150"/>
    </row>
    <row r="1684" spans="1:6">
      <c r="A1684" s="29"/>
      <c r="B1684" s="25"/>
      <c r="C1684" s="11"/>
      <c r="D1684" s="123"/>
      <c r="E1684" s="148"/>
      <c r="F1684" s="149"/>
    </row>
    <row r="1685" spans="1:6">
      <c r="A1685" s="29"/>
      <c r="B1685" s="25"/>
      <c r="C1685" s="11"/>
      <c r="D1685" s="123"/>
      <c r="E1685" s="148"/>
      <c r="F1685" s="149"/>
    </row>
    <row r="1686" spans="1:6">
      <c r="A1686" s="29"/>
      <c r="B1686" s="25"/>
      <c r="C1686" s="11"/>
      <c r="D1686" s="123"/>
      <c r="E1686" s="148"/>
      <c r="F1686" s="27"/>
    </row>
    <row r="1687" spans="1:6">
      <c r="A1687" s="29"/>
      <c r="B1687" s="25"/>
      <c r="C1687" s="11"/>
      <c r="D1687" s="123"/>
      <c r="E1687" s="148"/>
      <c r="F1687" s="149"/>
    </row>
    <row r="1688" spans="1:6" ht="15" customHeight="1">
      <c r="A1688" s="29"/>
      <c r="B1688" s="25"/>
      <c r="C1688" s="11"/>
      <c r="D1688" s="123"/>
      <c r="E1688" s="148"/>
      <c r="F1688" s="149"/>
    </row>
    <row r="1689" spans="1:6">
      <c r="A1689" s="29"/>
      <c r="B1689" s="25"/>
      <c r="C1689" s="11"/>
      <c r="D1689" s="123"/>
      <c r="E1689" s="148"/>
      <c r="F1689" s="27"/>
    </row>
    <row r="1690" spans="1:6" ht="15" customHeight="1">
      <c r="A1690" s="21"/>
      <c r="B1690" s="39"/>
      <c r="C1690" s="40"/>
      <c r="D1690" s="41"/>
      <c r="E1690" s="42"/>
      <c r="F1690" s="24"/>
    </row>
    <row r="1691" spans="1:6" ht="15" customHeight="1">
      <c r="A1691" s="15" t="s">
        <v>1</v>
      </c>
      <c r="B1691" s="43" t="s">
        <v>17</v>
      </c>
      <c r="C1691" s="17" t="s">
        <v>1</v>
      </c>
      <c r="D1691" s="18"/>
      <c r="E1691" s="44" t="s">
        <v>18</v>
      </c>
      <c r="F1691" s="38"/>
    </row>
    <row r="1692" spans="1:6" ht="15" customHeight="1">
      <c r="A1692" s="9" t="s">
        <v>1</v>
      </c>
      <c r="B1692" s="45" t="s">
        <v>1</v>
      </c>
      <c r="C1692" s="11" t="s">
        <v>1</v>
      </c>
      <c r="D1692" s="12"/>
      <c r="E1692" s="8" t="s">
        <v>1</v>
      </c>
      <c r="F1692" s="46"/>
    </row>
    <row r="1693" spans="1:6" ht="15" customHeight="1" thickBot="1">
      <c r="A1693" s="47"/>
      <c r="B1693" s="48" t="s">
        <v>401</v>
      </c>
      <c r="C1693" s="109">
        <f>C1616+0.01</f>
        <v>3.2199999999999975</v>
      </c>
      <c r="D1693" s="50"/>
      <c r="E1693" s="51"/>
      <c r="F1693" s="52"/>
    </row>
    <row r="1694" spans="1:6" ht="15" customHeight="1">
      <c r="A1694" s="2"/>
      <c r="B1694" s="3"/>
      <c r="C1694" s="4"/>
      <c r="D1694" s="5"/>
      <c r="E1694" s="6"/>
      <c r="F1694" s="7"/>
    </row>
    <row r="1695" spans="1:6" ht="15" customHeight="1">
      <c r="A1695" s="9"/>
      <c r="B1695" s="10"/>
      <c r="C1695" s="11"/>
      <c r="D1695" s="12"/>
      <c r="E1695" s="79" t="s">
        <v>59</v>
      </c>
      <c r="F1695" s="137"/>
    </row>
    <row r="1696" spans="1:6" ht="15" customHeight="1">
      <c r="A1696" s="15"/>
      <c r="B1696" s="16"/>
      <c r="C1696" s="17"/>
      <c r="D1696" s="18"/>
      <c r="E1696" s="138" t="s">
        <v>60</v>
      </c>
      <c r="F1696" s="139"/>
    </row>
    <row r="1697" spans="1:6" ht="15" customHeight="1">
      <c r="A1697" s="21"/>
      <c r="B1697" s="22"/>
      <c r="E1697" s="23"/>
      <c r="F1697" s="24"/>
    </row>
    <row r="1698" spans="1:6" ht="15" customHeight="1">
      <c r="A1698" s="29"/>
      <c r="B1698" s="25" t="s">
        <v>1</v>
      </c>
      <c r="C1698" s="11"/>
      <c r="D1698" s="12"/>
      <c r="E1698" s="26"/>
      <c r="F1698" s="27"/>
    </row>
    <row r="1699" spans="1:6" ht="15" customHeight="1">
      <c r="A1699" s="29"/>
      <c r="B1699" s="25" t="s">
        <v>1</v>
      </c>
      <c r="C1699" s="11"/>
      <c r="D1699" s="12"/>
      <c r="E1699" s="26"/>
      <c r="F1699" s="27"/>
    </row>
    <row r="1700" spans="1:6" ht="15" customHeight="1">
      <c r="A1700" s="29"/>
      <c r="B1700" s="25" t="s">
        <v>1</v>
      </c>
      <c r="C1700" s="11" t="s">
        <v>44</v>
      </c>
      <c r="D1700" s="12"/>
      <c r="E1700" s="26"/>
      <c r="F1700" s="27"/>
    </row>
    <row r="1701" spans="1:6" ht="15" customHeight="1">
      <c r="A1701" s="29"/>
      <c r="B1701" s="25" t="s">
        <v>1</v>
      </c>
      <c r="C1701" s="11"/>
      <c r="D1701" s="12"/>
      <c r="E1701" s="26"/>
      <c r="F1701" s="27"/>
    </row>
    <row r="1702" spans="1:6" ht="15" customHeight="1">
      <c r="A1702" s="29"/>
      <c r="B1702" s="25" t="s">
        <v>1</v>
      </c>
      <c r="C1702" s="11"/>
      <c r="D1702" s="12"/>
      <c r="E1702" s="26"/>
      <c r="F1702" s="27"/>
    </row>
    <row r="1703" spans="1:6" ht="15" customHeight="1">
      <c r="A1703" s="29"/>
      <c r="B1703" s="25" t="s">
        <v>1</v>
      </c>
      <c r="C1703" s="11"/>
      <c r="D1703" s="12"/>
      <c r="E1703" s="26"/>
      <c r="F1703" s="27"/>
    </row>
    <row r="1704" spans="1:6" ht="15" customHeight="1">
      <c r="A1704" s="29"/>
      <c r="B1704" s="25" t="s">
        <v>1</v>
      </c>
      <c r="C1704" s="11"/>
      <c r="D1704" s="12"/>
      <c r="E1704" s="26"/>
      <c r="F1704" s="27"/>
    </row>
    <row r="1705" spans="1:6" ht="15" customHeight="1">
      <c r="A1705" s="29"/>
      <c r="B1705" s="25" t="s">
        <v>1</v>
      </c>
      <c r="C1705" s="11"/>
      <c r="D1705" s="12"/>
      <c r="E1705" s="26"/>
      <c r="F1705" s="27"/>
    </row>
    <row r="1706" spans="1:6" ht="15" customHeight="1">
      <c r="A1706" s="29"/>
      <c r="B1706" s="25" t="s">
        <v>1</v>
      </c>
      <c r="C1706" s="11"/>
      <c r="D1706" s="12"/>
      <c r="E1706" s="26"/>
      <c r="F1706" s="27"/>
    </row>
    <row r="1707" spans="1:6" ht="15" customHeight="1">
      <c r="A1707" s="29"/>
      <c r="B1707" s="25" t="s">
        <v>1</v>
      </c>
      <c r="C1707" s="11"/>
      <c r="D1707" s="12"/>
      <c r="E1707" s="26"/>
      <c r="F1707" s="27"/>
    </row>
    <row r="1708" spans="1:6" ht="15" customHeight="1">
      <c r="A1708" s="29"/>
      <c r="B1708" s="25" t="s">
        <v>1</v>
      </c>
      <c r="C1708" s="11"/>
      <c r="D1708" s="12"/>
      <c r="E1708" s="26"/>
      <c r="F1708" s="27"/>
    </row>
    <row r="1709" spans="1:6" ht="15" customHeight="1">
      <c r="A1709" s="29"/>
      <c r="B1709" s="25" t="s">
        <v>1</v>
      </c>
      <c r="C1709" s="11"/>
      <c r="D1709" s="12"/>
      <c r="E1709" s="26"/>
      <c r="F1709" s="27"/>
    </row>
    <row r="1710" spans="1:6" ht="15" customHeight="1">
      <c r="A1710" s="29"/>
      <c r="B1710" s="25" t="s">
        <v>1</v>
      </c>
      <c r="C1710" s="11"/>
      <c r="D1710" s="12"/>
      <c r="E1710" s="26"/>
      <c r="F1710" s="27"/>
    </row>
    <row r="1711" spans="1:6" ht="15" customHeight="1">
      <c r="A1711" s="29"/>
      <c r="B1711" s="25" t="s">
        <v>1</v>
      </c>
      <c r="C1711" s="11"/>
      <c r="D1711" s="12"/>
      <c r="E1711" s="26"/>
      <c r="F1711" s="27"/>
    </row>
    <row r="1712" spans="1:6" ht="15" customHeight="1">
      <c r="A1712" s="29"/>
      <c r="B1712" s="56" t="s">
        <v>27</v>
      </c>
      <c r="C1712" s="11"/>
      <c r="D1712" s="12"/>
      <c r="E1712" s="26"/>
      <c r="F1712" s="27"/>
    </row>
    <row r="1713" spans="1:6" ht="15" customHeight="1">
      <c r="A1713" s="29"/>
      <c r="B1713" s="56" t="s">
        <v>1</v>
      </c>
      <c r="C1713" s="11"/>
      <c r="D1713" s="12"/>
      <c r="E1713" s="26"/>
      <c r="F1713" s="27"/>
    </row>
    <row r="1714" spans="1:6" ht="15" customHeight="1">
      <c r="A1714" s="29"/>
      <c r="B1714" s="56" t="s">
        <v>70</v>
      </c>
      <c r="C1714" s="11"/>
      <c r="D1714" s="12"/>
      <c r="E1714" s="26"/>
      <c r="F1714" s="27"/>
    </row>
    <row r="1715" spans="1:6" ht="15" customHeight="1">
      <c r="A1715" s="29"/>
      <c r="B1715" s="25" t="s">
        <v>1</v>
      </c>
      <c r="C1715" s="11"/>
      <c r="D1715" s="12"/>
      <c r="E1715" s="26"/>
      <c r="F1715" s="27"/>
    </row>
    <row r="1716" spans="1:6" ht="15" customHeight="1">
      <c r="A1716" s="29"/>
      <c r="B1716" s="88">
        <f>C1616</f>
        <v>3.2099999999999977</v>
      </c>
      <c r="C1716" s="11"/>
      <c r="D1716" s="12"/>
      <c r="E1716" s="26"/>
      <c r="F1716" s="27"/>
    </row>
    <row r="1717" spans="1:6" ht="15" customHeight="1">
      <c r="A1717" s="29"/>
      <c r="B1717" s="57" t="s">
        <v>1</v>
      </c>
      <c r="C1717" s="11"/>
      <c r="D1717" s="12"/>
      <c r="E1717" s="26"/>
      <c r="F1717" s="27"/>
    </row>
    <row r="1718" spans="1:6" ht="15" customHeight="1">
      <c r="A1718" s="29"/>
      <c r="B1718" s="88">
        <f>C1693</f>
        <v>3.2199999999999975</v>
      </c>
      <c r="C1718" s="11"/>
      <c r="D1718" s="12"/>
      <c r="E1718" s="26"/>
      <c r="F1718" s="27"/>
    </row>
    <row r="1719" spans="1:6" ht="15" customHeight="1">
      <c r="A1719" s="29"/>
      <c r="B1719" s="57"/>
      <c r="C1719" s="11"/>
      <c r="D1719" s="12"/>
      <c r="E1719" s="26"/>
      <c r="F1719" s="27"/>
    </row>
    <row r="1720" spans="1:6" ht="15" customHeight="1">
      <c r="A1720" s="29"/>
      <c r="B1720" s="88"/>
      <c r="C1720" s="11"/>
      <c r="D1720" s="12"/>
      <c r="E1720" s="26"/>
      <c r="F1720" s="27"/>
    </row>
    <row r="1721" spans="1:6" ht="15" customHeight="1">
      <c r="A1721" s="29"/>
      <c r="B1721" s="57"/>
      <c r="C1721" s="11"/>
      <c r="D1721" s="12"/>
      <c r="E1721" s="26"/>
      <c r="F1721" s="27"/>
    </row>
    <row r="1722" spans="1:6" ht="15" customHeight="1">
      <c r="A1722" s="29"/>
      <c r="B1722" s="57"/>
      <c r="C1722" s="11"/>
      <c r="D1722" s="12"/>
      <c r="E1722" s="26"/>
      <c r="F1722" s="27"/>
    </row>
    <row r="1723" spans="1:6" ht="15" customHeight="1">
      <c r="A1723" s="29"/>
      <c r="B1723" s="57"/>
      <c r="C1723" s="11"/>
      <c r="D1723" s="12"/>
      <c r="E1723" s="26"/>
      <c r="F1723" s="27"/>
    </row>
    <row r="1724" spans="1:6" ht="15" customHeight="1">
      <c r="A1724" s="29"/>
      <c r="B1724" s="57"/>
      <c r="C1724" s="11"/>
      <c r="D1724" s="12"/>
      <c r="E1724" s="26"/>
      <c r="F1724" s="27"/>
    </row>
    <row r="1725" spans="1:6" ht="15" customHeight="1">
      <c r="A1725" s="29"/>
      <c r="B1725" s="57"/>
      <c r="C1725" s="11"/>
      <c r="D1725" s="12"/>
      <c r="E1725" s="26"/>
      <c r="F1725" s="27"/>
    </row>
    <row r="1726" spans="1:6" ht="15" customHeight="1">
      <c r="A1726" s="29"/>
      <c r="B1726" s="57"/>
      <c r="C1726" s="11"/>
      <c r="D1726" s="12"/>
      <c r="E1726" s="26"/>
      <c r="F1726" s="27"/>
    </row>
    <row r="1727" spans="1:6" ht="15" customHeight="1">
      <c r="A1727" s="29"/>
      <c r="B1727" s="57"/>
      <c r="C1727" s="11"/>
      <c r="D1727" s="12"/>
      <c r="E1727" s="26"/>
      <c r="F1727" s="27"/>
    </row>
    <row r="1728" spans="1:6" ht="15" customHeight="1">
      <c r="A1728" s="29"/>
      <c r="B1728" s="57"/>
      <c r="C1728" s="11"/>
      <c r="D1728" s="12"/>
      <c r="E1728" s="26"/>
      <c r="F1728" s="27"/>
    </row>
    <row r="1729" spans="1:6" ht="15" customHeight="1">
      <c r="A1729" s="29"/>
      <c r="B1729" s="57"/>
      <c r="C1729" s="11"/>
      <c r="D1729" s="12"/>
      <c r="E1729" s="26"/>
      <c r="F1729" s="27"/>
    </row>
    <row r="1730" spans="1:6" ht="15" customHeight="1">
      <c r="A1730" s="29"/>
      <c r="B1730" s="57"/>
      <c r="C1730" s="11"/>
      <c r="D1730" s="12"/>
      <c r="E1730" s="26"/>
      <c r="F1730" s="27"/>
    </row>
    <row r="1731" spans="1:6" ht="15" customHeight="1">
      <c r="A1731" s="29"/>
      <c r="B1731" s="57"/>
      <c r="C1731" s="11"/>
      <c r="D1731" s="12"/>
      <c r="E1731" s="26"/>
      <c r="F1731" s="27"/>
    </row>
    <row r="1732" spans="1:6" ht="15" customHeight="1">
      <c r="A1732" s="29"/>
      <c r="B1732" s="57"/>
      <c r="C1732" s="11"/>
      <c r="D1732" s="12"/>
      <c r="E1732" s="26"/>
      <c r="F1732" s="27"/>
    </row>
    <row r="1733" spans="1:6" ht="15" customHeight="1">
      <c r="A1733" s="29"/>
      <c r="B1733" s="57"/>
      <c r="C1733" s="11"/>
      <c r="D1733" s="12"/>
      <c r="E1733" s="26"/>
      <c r="F1733" s="27"/>
    </row>
    <row r="1734" spans="1:6" ht="15" customHeight="1">
      <c r="A1734" s="29"/>
      <c r="B1734" s="57"/>
      <c r="C1734" s="11"/>
      <c r="D1734" s="12"/>
      <c r="E1734" s="26"/>
      <c r="F1734" s="27"/>
    </row>
    <row r="1735" spans="1:6" ht="15" customHeight="1">
      <c r="A1735" s="29"/>
      <c r="B1735" s="57"/>
      <c r="C1735" s="11"/>
      <c r="D1735" s="12"/>
      <c r="E1735" s="26"/>
      <c r="F1735" s="27"/>
    </row>
    <row r="1736" spans="1:6" ht="15" customHeight="1">
      <c r="A1736" s="29"/>
      <c r="B1736" s="57"/>
      <c r="C1736" s="11"/>
      <c r="D1736" s="12"/>
      <c r="E1736" s="26"/>
      <c r="F1736" s="27"/>
    </row>
    <row r="1737" spans="1:6" ht="15" customHeight="1">
      <c r="A1737" s="29"/>
      <c r="B1737" s="57"/>
      <c r="C1737" s="11"/>
      <c r="D1737" s="12"/>
      <c r="E1737" s="26"/>
      <c r="F1737" s="27"/>
    </row>
    <row r="1738" spans="1:6" ht="15" customHeight="1">
      <c r="A1738" s="29"/>
      <c r="B1738" s="57"/>
      <c r="C1738" s="11"/>
      <c r="D1738" s="12"/>
      <c r="E1738" s="26"/>
      <c r="F1738" s="27"/>
    </row>
    <row r="1739" spans="1:6" ht="15" customHeight="1">
      <c r="A1739" s="29"/>
      <c r="B1739" s="57"/>
      <c r="C1739" s="11"/>
      <c r="D1739" s="12"/>
      <c r="E1739" s="26"/>
      <c r="F1739" s="27"/>
    </row>
    <row r="1740" spans="1:6" ht="15" customHeight="1">
      <c r="A1740" s="29"/>
      <c r="B1740" s="25"/>
      <c r="C1740" s="11"/>
      <c r="D1740" s="12"/>
      <c r="E1740" s="26"/>
      <c r="F1740" s="27"/>
    </row>
    <row r="1741" spans="1:6" ht="15" customHeight="1">
      <c r="A1741" s="29"/>
      <c r="B1741" s="106"/>
      <c r="C1741" s="11"/>
      <c r="D1741" s="12"/>
      <c r="E1741" s="26"/>
      <c r="F1741" s="27"/>
    </row>
    <row r="1742" spans="1:6" ht="15" customHeight="1">
      <c r="A1742" s="29"/>
      <c r="B1742" s="25"/>
      <c r="C1742" s="11"/>
      <c r="D1742" s="12"/>
      <c r="E1742" s="26"/>
      <c r="F1742" s="27"/>
    </row>
    <row r="1743" spans="1:6" ht="15" customHeight="1">
      <c r="A1743" s="29"/>
      <c r="B1743" s="25" t="s">
        <v>1</v>
      </c>
      <c r="C1743" s="11"/>
      <c r="D1743" s="12"/>
      <c r="E1743" s="26"/>
      <c r="F1743" s="27"/>
    </row>
    <row r="1744" spans="1:6" ht="15" customHeight="1">
      <c r="A1744" s="29"/>
      <c r="B1744" s="25" t="s">
        <v>1</v>
      </c>
      <c r="C1744" s="11"/>
      <c r="D1744" s="12"/>
      <c r="E1744" s="26"/>
      <c r="F1744" s="27"/>
    </row>
    <row r="1745" spans="1:6" ht="15" customHeight="1">
      <c r="A1745" s="29"/>
      <c r="B1745" s="25" t="s">
        <v>1</v>
      </c>
      <c r="C1745" s="11"/>
      <c r="D1745" s="12"/>
      <c r="E1745" s="26"/>
      <c r="F1745" s="27"/>
    </row>
    <row r="1746" spans="1:6" ht="15" customHeight="1">
      <c r="A1746" s="29"/>
      <c r="B1746" s="25" t="s">
        <v>1</v>
      </c>
      <c r="C1746" s="11"/>
      <c r="D1746" s="12"/>
      <c r="E1746" s="26"/>
      <c r="F1746" s="27"/>
    </row>
    <row r="1747" spans="1:6" ht="15" customHeight="1">
      <c r="A1747" s="29"/>
      <c r="B1747" s="25" t="s">
        <v>1</v>
      </c>
      <c r="C1747" s="11"/>
      <c r="D1747" s="12"/>
      <c r="E1747" s="26"/>
      <c r="F1747" s="27"/>
    </row>
    <row r="1748" spans="1:6" ht="15" customHeight="1">
      <c r="A1748" s="29"/>
      <c r="B1748" s="25" t="s">
        <v>1</v>
      </c>
      <c r="C1748" s="11"/>
      <c r="D1748" s="12"/>
      <c r="E1748" s="26"/>
      <c r="F1748" s="27"/>
    </row>
    <row r="1749" spans="1:6" ht="15" customHeight="1">
      <c r="A1749" s="29"/>
      <c r="B1749" s="25" t="s">
        <v>1</v>
      </c>
      <c r="C1749" s="11"/>
      <c r="D1749" s="12"/>
      <c r="E1749" s="26"/>
      <c r="F1749" s="27"/>
    </row>
    <row r="1750" spans="1:6" ht="15" customHeight="1">
      <c r="A1750" s="29"/>
      <c r="B1750" s="25"/>
      <c r="C1750" s="11"/>
      <c r="D1750" s="12"/>
      <c r="E1750" s="26"/>
      <c r="F1750" s="27"/>
    </row>
    <row r="1751" spans="1:6" ht="15" customHeight="1">
      <c r="A1751" s="29"/>
      <c r="B1751" s="25"/>
      <c r="C1751" s="11"/>
      <c r="D1751" s="12"/>
      <c r="E1751" s="26"/>
      <c r="F1751" s="27"/>
    </row>
    <row r="1752" spans="1:6" ht="15" customHeight="1">
      <c r="A1752" s="29"/>
      <c r="B1752" s="25"/>
      <c r="C1752" s="11"/>
      <c r="D1752" s="12"/>
      <c r="E1752" s="26"/>
      <c r="F1752" s="27"/>
    </row>
    <row r="1753" spans="1:6" ht="15" customHeight="1">
      <c r="A1753" s="29"/>
      <c r="B1753" s="25"/>
      <c r="C1753" s="11"/>
      <c r="D1753" s="12"/>
      <c r="E1753" s="26"/>
      <c r="F1753" s="27"/>
    </row>
    <row r="1754" spans="1:6" ht="15" customHeight="1">
      <c r="A1754" s="29"/>
      <c r="B1754" s="25"/>
      <c r="C1754" s="11"/>
      <c r="D1754" s="12"/>
      <c r="E1754" s="26"/>
      <c r="F1754" s="27"/>
    </row>
    <row r="1755" spans="1:6" ht="15" customHeight="1">
      <c r="A1755" s="29"/>
      <c r="B1755" s="25"/>
      <c r="C1755" s="11"/>
      <c r="D1755" s="12"/>
      <c r="E1755" s="26"/>
      <c r="F1755" s="27"/>
    </row>
    <row r="1756" spans="1:6" ht="15" customHeight="1">
      <c r="A1756" s="29"/>
      <c r="B1756" s="25"/>
      <c r="C1756" s="11"/>
      <c r="D1756" s="12"/>
      <c r="E1756" s="26"/>
      <c r="F1756" s="27"/>
    </row>
    <row r="1757" spans="1:6" ht="15" customHeight="1">
      <c r="A1757" s="29"/>
      <c r="B1757" s="25"/>
      <c r="C1757" s="11"/>
      <c r="D1757" s="12"/>
      <c r="E1757" s="26"/>
      <c r="F1757" s="27"/>
    </row>
    <row r="1758" spans="1:6" ht="15" customHeight="1">
      <c r="A1758" s="29"/>
      <c r="B1758" s="25"/>
      <c r="C1758" s="11"/>
      <c r="D1758" s="12"/>
      <c r="E1758" s="26"/>
      <c r="F1758" s="27"/>
    </row>
    <row r="1759" spans="1:6" ht="15" customHeight="1">
      <c r="A1759" s="29"/>
      <c r="B1759" s="25"/>
      <c r="C1759" s="11"/>
      <c r="D1759" s="12"/>
      <c r="E1759" s="26"/>
      <c r="F1759" s="27"/>
    </row>
    <row r="1760" spans="1:6" ht="15" customHeight="1">
      <c r="A1760" s="29"/>
      <c r="B1760" s="25"/>
      <c r="C1760" s="11"/>
      <c r="D1760" s="12"/>
      <c r="E1760" s="26"/>
      <c r="F1760" s="27"/>
    </row>
    <row r="1761" spans="1:6" ht="15" customHeight="1">
      <c r="A1761" s="29"/>
      <c r="B1761" s="25"/>
      <c r="C1761" s="11"/>
      <c r="D1761" s="12"/>
      <c r="E1761" s="26"/>
      <c r="F1761" s="27"/>
    </row>
    <row r="1762" spans="1:6" ht="15" customHeight="1">
      <c r="A1762" s="29"/>
      <c r="B1762" s="25"/>
      <c r="C1762" s="11"/>
      <c r="D1762" s="12"/>
      <c r="E1762" s="26"/>
      <c r="F1762" s="27"/>
    </row>
    <row r="1763" spans="1:6" ht="15" customHeight="1">
      <c r="A1763" s="29"/>
      <c r="B1763" s="25"/>
      <c r="C1763" s="11"/>
      <c r="D1763" s="12"/>
      <c r="E1763" s="26"/>
      <c r="F1763" s="27"/>
    </row>
    <row r="1764" spans="1:6" ht="15" customHeight="1">
      <c r="A1764" s="29"/>
      <c r="B1764" s="25"/>
      <c r="C1764" s="11"/>
      <c r="D1764" s="12"/>
      <c r="E1764" s="26"/>
      <c r="F1764" s="27"/>
    </row>
    <row r="1765" spans="1:6" ht="15" customHeight="1">
      <c r="A1765" s="29"/>
      <c r="B1765" s="25"/>
      <c r="C1765" s="11"/>
      <c r="D1765" s="12"/>
      <c r="E1765" s="26"/>
      <c r="F1765" s="27"/>
    </row>
    <row r="1766" spans="1:6" ht="15" customHeight="1">
      <c r="A1766" s="29"/>
      <c r="B1766" s="25"/>
      <c r="C1766" s="11"/>
      <c r="D1766" s="12"/>
      <c r="E1766" s="26"/>
      <c r="F1766" s="27"/>
    </row>
    <row r="1767" spans="1:6" ht="15" customHeight="1">
      <c r="A1767" s="21"/>
      <c r="B1767" s="39"/>
      <c r="C1767" s="40"/>
      <c r="D1767" s="41"/>
      <c r="E1767" s="42"/>
      <c r="F1767" s="24"/>
    </row>
    <row r="1768" spans="1:6" ht="15" customHeight="1">
      <c r="A1768" s="15" t="s">
        <v>1</v>
      </c>
      <c r="B1768" s="43" t="s">
        <v>29</v>
      </c>
      <c r="C1768" s="17" t="s">
        <v>1</v>
      </c>
      <c r="D1768" s="18"/>
      <c r="E1768" s="44" t="s">
        <v>18</v>
      </c>
      <c r="F1768" s="38"/>
    </row>
    <row r="1769" spans="1:6" ht="15" customHeight="1">
      <c r="A1769" s="9" t="s">
        <v>1</v>
      </c>
      <c r="B1769" s="45" t="s">
        <v>1</v>
      </c>
      <c r="C1769" s="31" t="s">
        <v>1</v>
      </c>
      <c r="E1769" s="8" t="s">
        <v>1</v>
      </c>
      <c r="F1769" s="46"/>
    </row>
    <row r="1770" spans="1:6" ht="15" customHeight="1" thickBot="1">
      <c r="A1770" s="47"/>
      <c r="B1770" s="48" t="s">
        <v>401</v>
      </c>
      <c r="C1770" s="109">
        <f>C1693+0.01</f>
        <v>3.2299999999999973</v>
      </c>
      <c r="D1770" s="50"/>
      <c r="E1770" s="51"/>
      <c r="F1770" s="52"/>
    </row>
    <row r="1771" spans="1:6" ht="15" customHeight="1">
      <c r="A1771" s="2"/>
      <c r="B1771" s="3"/>
      <c r="C1771" s="4"/>
      <c r="D1771" s="5"/>
      <c r="E1771" s="6"/>
      <c r="F1771" s="7"/>
    </row>
    <row r="1772" spans="1:6" ht="15" customHeight="1">
      <c r="A1772" s="9"/>
      <c r="B1772" s="10" t="s">
        <v>312</v>
      </c>
      <c r="C1772" s="11"/>
      <c r="D1772" s="12"/>
      <c r="E1772" s="62"/>
      <c r="F1772" s="63"/>
    </row>
    <row r="1773" spans="1:6" ht="15" customHeight="1">
      <c r="A1773" s="15"/>
      <c r="B1773" s="124" t="s">
        <v>49</v>
      </c>
      <c r="C1773" s="17"/>
      <c r="D1773" s="18"/>
      <c r="E1773" s="19"/>
      <c r="F1773" s="20"/>
    </row>
    <row r="1774" spans="1:6" ht="8.25" customHeight="1">
      <c r="A1774" s="64"/>
      <c r="B1774" s="151"/>
      <c r="C1774" s="11"/>
      <c r="D1774" s="12"/>
      <c r="E1774" s="66"/>
      <c r="F1774" s="14"/>
    </row>
    <row r="1775" spans="1:6" ht="15" customHeight="1">
      <c r="A1775" s="152"/>
      <c r="B1775" s="30" t="s">
        <v>313</v>
      </c>
      <c r="C1775" s="153"/>
      <c r="D1775" s="132"/>
      <c r="E1775" s="154"/>
      <c r="F1775" s="14"/>
    </row>
    <row r="1776" spans="1:6" ht="15" customHeight="1">
      <c r="A1776" s="29"/>
      <c r="B1776" s="25"/>
      <c r="C1776" s="11"/>
      <c r="D1776" s="12"/>
      <c r="E1776" s="26"/>
      <c r="F1776" s="27"/>
    </row>
    <row r="1777" spans="1:6" ht="15" customHeight="1">
      <c r="A1777" s="152"/>
      <c r="B1777" s="30" t="s">
        <v>314</v>
      </c>
      <c r="C1777" s="153"/>
      <c r="D1777" s="132"/>
      <c r="E1777" s="154"/>
      <c r="F1777" s="14"/>
    </row>
    <row r="1778" spans="1:6" ht="15" customHeight="1">
      <c r="A1778" s="152"/>
      <c r="B1778" s="30" t="s">
        <v>315</v>
      </c>
      <c r="C1778" s="11"/>
      <c r="D1778" s="129"/>
      <c r="E1778" s="26"/>
      <c r="F1778" s="27"/>
    </row>
    <row r="1779" spans="1:6" ht="15" customHeight="1">
      <c r="A1779" s="29"/>
      <c r="B1779" s="25"/>
      <c r="C1779" s="11"/>
      <c r="D1779" s="12"/>
      <c r="E1779" s="26"/>
      <c r="F1779" s="27"/>
    </row>
    <row r="1780" spans="1:6" ht="15" customHeight="1">
      <c r="A1780" s="29"/>
      <c r="B1780" s="25" t="s">
        <v>71</v>
      </c>
      <c r="C1780" s="34"/>
      <c r="D1780" s="129"/>
      <c r="E1780" s="26"/>
      <c r="F1780" s="27"/>
    </row>
    <row r="1781" spans="1:6" ht="15" customHeight="1">
      <c r="A1781" s="29"/>
      <c r="B1781" s="25"/>
      <c r="C1781" s="11"/>
      <c r="D1781" s="12"/>
      <c r="E1781" s="26"/>
      <c r="F1781" s="27"/>
    </row>
    <row r="1782" spans="1:6" ht="15" customHeight="1">
      <c r="A1782" s="29"/>
      <c r="B1782" s="25" t="s">
        <v>72</v>
      </c>
      <c r="C1782" s="34"/>
      <c r="D1782" s="129"/>
      <c r="E1782" s="26"/>
      <c r="F1782" s="27"/>
    </row>
    <row r="1783" spans="1:6" ht="15" customHeight="1">
      <c r="A1783" s="29"/>
      <c r="B1783" s="25" t="s">
        <v>73</v>
      </c>
      <c r="C1783" s="11"/>
      <c r="D1783" s="12"/>
      <c r="E1783" s="26"/>
      <c r="F1783" s="27"/>
    </row>
    <row r="1784" spans="1:6" ht="15" customHeight="1">
      <c r="A1784" s="29"/>
      <c r="B1784" s="25" t="s">
        <v>74</v>
      </c>
      <c r="C1784" s="34"/>
      <c r="D1784" s="129"/>
      <c r="E1784" s="26"/>
      <c r="F1784" s="27"/>
    </row>
    <row r="1785" spans="1:6" ht="15" customHeight="1">
      <c r="A1785" s="29"/>
      <c r="B1785" s="25"/>
      <c r="C1785" s="11"/>
      <c r="D1785" s="12"/>
      <c r="E1785" s="26"/>
      <c r="F1785" s="27"/>
    </row>
    <row r="1786" spans="1:6" ht="15" customHeight="1">
      <c r="A1786" s="29"/>
      <c r="B1786" s="25" t="s">
        <v>75</v>
      </c>
      <c r="C1786" s="34"/>
      <c r="D1786" s="129"/>
      <c r="E1786" s="26"/>
      <c r="F1786" s="27"/>
    </row>
    <row r="1787" spans="1:6" ht="15" customHeight="1">
      <c r="A1787" s="29"/>
      <c r="B1787" s="25" t="s">
        <v>76</v>
      </c>
      <c r="C1787" s="11"/>
      <c r="D1787" s="12"/>
      <c r="E1787" s="26"/>
      <c r="F1787" s="27"/>
    </row>
    <row r="1788" spans="1:6" ht="15" customHeight="1">
      <c r="A1788" s="29"/>
      <c r="B1788" s="25"/>
      <c r="C1788" s="34"/>
      <c r="D1788" s="129"/>
      <c r="E1788" s="26"/>
      <c r="F1788" s="27"/>
    </row>
    <row r="1789" spans="1:6" ht="15" customHeight="1">
      <c r="A1789" s="29"/>
      <c r="B1789" s="25" t="s">
        <v>77</v>
      </c>
      <c r="C1789" s="11"/>
      <c r="D1789" s="12"/>
      <c r="E1789" s="26"/>
      <c r="F1789" s="27"/>
    </row>
    <row r="1790" spans="1:6" ht="15" customHeight="1">
      <c r="A1790" s="29"/>
      <c r="B1790" s="25" t="s">
        <v>78</v>
      </c>
      <c r="C1790" s="34"/>
      <c r="D1790" s="129"/>
      <c r="E1790" s="26"/>
      <c r="F1790" s="27"/>
    </row>
    <row r="1791" spans="1:6" ht="15" customHeight="1">
      <c r="A1791" s="29"/>
      <c r="B1791" s="25" t="s">
        <v>79</v>
      </c>
      <c r="C1791" s="11"/>
      <c r="D1791" s="12"/>
      <c r="E1791" s="26"/>
      <c r="F1791" s="27"/>
    </row>
    <row r="1792" spans="1:6" ht="9" customHeight="1">
      <c r="A1792" s="29"/>
      <c r="B1792" s="25"/>
      <c r="C1792" s="34"/>
      <c r="D1792" s="129"/>
      <c r="E1792" s="26"/>
      <c r="F1792" s="27"/>
    </row>
    <row r="1793" spans="1:6" ht="15" customHeight="1">
      <c r="A1793" s="9"/>
      <c r="B1793" s="25" t="s">
        <v>316</v>
      </c>
      <c r="C1793" s="11"/>
      <c r="D1793" s="12"/>
      <c r="E1793" s="26"/>
      <c r="F1793" s="27"/>
    </row>
    <row r="1794" spans="1:6" ht="15" customHeight="1">
      <c r="A1794" s="9"/>
      <c r="B1794" s="25"/>
      <c r="C1794" s="11"/>
      <c r="D1794" s="12"/>
      <c r="E1794" s="26"/>
      <c r="F1794" s="27"/>
    </row>
    <row r="1795" spans="1:6" ht="15" customHeight="1">
      <c r="A1795" s="9"/>
      <c r="B1795" s="25" t="s">
        <v>317</v>
      </c>
      <c r="C1795" s="11"/>
      <c r="D1795" s="12"/>
      <c r="E1795" s="26"/>
      <c r="F1795" s="27"/>
    </row>
    <row r="1796" spans="1:6" ht="15" customHeight="1">
      <c r="A1796" s="9"/>
      <c r="B1796" s="25"/>
      <c r="C1796" s="11"/>
      <c r="D1796" s="12"/>
      <c r="E1796" s="26"/>
      <c r="F1796" s="27"/>
    </row>
    <row r="1797" spans="1:6" ht="15" customHeight="1">
      <c r="A1797" s="9"/>
      <c r="B1797" s="55" t="s">
        <v>80</v>
      </c>
      <c r="C1797" s="11"/>
      <c r="D1797" s="12"/>
      <c r="E1797" s="26"/>
      <c r="F1797" s="27"/>
    </row>
    <row r="1798" spans="1:6" ht="15" customHeight="1">
      <c r="A1798" s="9"/>
      <c r="B1798" s="55"/>
      <c r="C1798" s="11"/>
      <c r="D1798" s="12"/>
      <c r="E1798" s="26"/>
      <c r="F1798" s="27"/>
    </row>
    <row r="1799" spans="1:6" ht="15" customHeight="1">
      <c r="A1799" s="9"/>
      <c r="B1799" s="25" t="s">
        <v>576</v>
      </c>
      <c r="C1799" s="11"/>
      <c r="D1799" s="12"/>
      <c r="E1799" s="26"/>
      <c r="F1799" s="27"/>
    </row>
    <row r="1800" spans="1:6" ht="15" customHeight="1">
      <c r="A1800" s="9"/>
      <c r="B1800" s="25" t="s">
        <v>577</v>
      </c>
      <c r="C1800" s="11"/>
      <c r="D1800" s="12"/>
      <c r="E1800" s="26"/>
      <c r="F1800" s="27"/>
    </row>
    <row r="1801" spans="1:6" ht="15" customHeight="1">
      <c r="A1801" s="9"/>
      <c r="B1801" s="25" t="s">
        <v>558</v>
      </c>
      <c r="C1801" s="11"/>
      <c r="D1801" s="12"/>
      <c r="E1801" s="26"/>
      <c r="F1801" s="27"/>
    </row>
    <row r="1802" spans="1:6" ht="15" customHeight="1">
      <c r="A1802" s="9"/>
      <c r="B1802" s="33"/>
      <c r="C1802" s="34"/>
      <c r="D1802" s="12"/>
      <c r="E1802" s="26"/>
      <c r="F1802" s="27"/>
    </row>
    <row r="1803" spans="1:6" ht="15" customHeight="1">
      <c r="A1803" s="9"/>
      <c r="B1803" s="25" t="s">
        <v>81</v>
      </c>
      <c r="C1803" s="11"/>
      <c r="D1803" s="12"/>
      <c r="E1803" s="26"/>
      <c r="F1803" s="27"/>
    </row>
    <row r="1804" spans="1:6" ht="15" customHeight="1">
      <c r="A1804" s="9"/>
      <c r="B1804" s="25"/>
      <c r="C1804" s="11"/>
      <c r="D1804" s="12"/>
      <c r="E1804" s="26"/>
      <c r="F1804" s="27"/>
    </row>
    <row r="1805" spans="1:6" ht="15" customHeight="1">
      <c r="A1805" s="9" t="s">
        <v>2</v>
      </c>
      <c r="B1805" s="25" t="s">
        <v>318</v>
      </c>
      <c r="C1805" s="11">
        <v>5</v>
      </c>
      <c r="D1805" s="12" t="s">
        <v>25</v>
      </c>
      <c r="E1805" s="26"/>
      <c r="F1805" s="27"/>
    </row>
    <row r="1806" spans="1:6" ht="15" customHeight="1">
      <c r="A1806" s="9"/>
      <c r="B1806" s="25"/>
      <c r="C1806" s="11"/>
      <c r="D1806" s="12"/>
      <c r="E1806" s="26"/>
      <c r="F1806" s="27"/>
    </row>
    <row r="1807" spans="1:6" ht="15" customHeight="1">
      <c r="A1807" s="9" t="s">
        <v>6</v>
      </c>
      <c r="B1807" s="25" t="s">
        <v>319</v>
      </c>
      <c r="C1807" s="11">
        <v>11</v>
      </c>
      <c r="D1807" s="12" t="s">
        <v>25</v>
      </c>
      <c r="E1807" s="26"/>
      <c r="F1807" s="27"/>
    </row>
    <row r="1808" spans="1:6" ht="15" customHeight="1">
      <c r="A1808" s="9"/>
      <c r="B1808" s="25"/>
      <c r="C1808" s="11"/>
      <c r="D1808" s="12"/>
      <c r="E1808" s="26"/>
      <c r="F1808" s="27"/>
    </row>
    <row r="1809" spans="1:6" ht="15" customHeight="1">
      <c r="A1809" s="9" t="s">
        <v>7</v>
      </c>
      <c r="B1809" s="25" t="s">
        <v>559</v>
      </c>
      <c r="C1809" s="11">
        <v>10</v>
      </c>
      <c r="D1809" s="12" t="s">
        <v>25</v>
      </c>
      <c r="E1809" s="26"/>
      <c r="F1809" s="27"/>
    </row>
    <row r="1810" spans="1:6" ht="15" customHeight="1">
      <c r="A1810" s="9"/>
      <c r="B1810" s="25"/>
      <c r="C1810" s="11"/>
      <c r="D1810" s="12"/>
      <c r="E1810" s="26"/>
      <c r="F1810" s="27"/>
    </row>
    <row r="1811" spans="1:6" ht="15" customHeight="1">
      <c r="A1811" s="29" t="s">
        <v>8</v>
      </c>
      <c r="B1811" s="55" t="s">
        <v>108</v>
      </c>
      <c r="C1811" s="11"/>
      <c r="D1811" s="12"/>
      <c r="E1811" s="155"/>
      <c r="F1811" s="156"/>
    </row>
    <row r="1812" spans="1:6" ht="15" customHeight="1">
      <c r="A1812" s="29"/>
      <c r="B1812" s="55" t="s">
        <v>560</v>
      </c>
      <c r="C1812" s="11">
        <v>2</v>
      </c>
      <c r="D1812" s="12" t="s">
        <v>32</v>
      </c>
      <c r="E1812" s="155"/>
      <c r="F1812" s="156"/>
    </row>
    <row r="1813" spans="1:6" ht="15" customHeight="1">
      <c r="A1813" s="83"/>
      <c r="B1813" s="30"/>
      <c r="C1813" s="11"/>
      <c r="D1813" s="12"/>
      <c r="E1813" s="157"/>
      <c r="F1813" s="134"/>
    </row>
    <row r="1814" spans="1:6" ht="15" customHeight="1">
      <c r="A1814" s="29" t="s">
        <v>10</v>
      </c>
      <c r="B1814" s="55" t="s">
        <v>561</v>
      </c>
      <c r="C1814" s="11">
        <v>2</v>
      </c>
      <c r="D1814" s="12" t="s">
        <v>32</v>
      </c>
      <c r="E1814" s="155"/>
      <c r="F1814" s="156"/>
    </row>
    <row r="1815" spans="1:6" ht="15" customHeight="1">
      <c r="A1815" s="29"/>
      <c r="B1815" s="55"/>
      <c r="C1815" s="11"/>
      <c r="D1815" s="12"/>
      <c r="E1815" s="155"/>
      <c r="F1815" s="156"/>
    </row>
    <row r="1816" spans="1:6" ht="15" customHeight="1">
      <c r="A1816" s="29" t="s">
        <v>14</v>
      </c>
      <c r="B1816" s="55" t="s">
        <v>562</v>
      </c>
      <c r="C1816" s="11"/>
      <c r="D1816" s="12" t="s">
        <v>1</v>
      </c>
      <c r="E1816" s="155"/>
      <c r="F1816" s="156"/>
    </row>
    <row r="1817" spans="1:6" ht="15" customHeight="1">
      <c r="A1817" s="29"/>
      <c r="B1817" s="55" t="s">
        <v>323</v>
      </c>
      <c r="C1817" s="11">
        <v>2</v>
      </c>
      <c r="D1817" s="12" t="s">
        <v>32</v>
      </c>
      <c r="E1817" s="155"/>
      <c r="F1817" s="156"/>
    </row>
    <row r="1818" spans="1:6" ht="15" customHeight="1">
      <c r="A1818" s="29"/>
      <c r="B1818" s="55"/>
      <c r="C1818" s="11"/>
      <c r="D1818" s="12"/>
      <c r="E1818" s="155"/>
      <c r="F1818" s="156"/>
    </row>
    <row r="1819" spans="1:6" ht="15" customHeight="1">
      <c r="A1819" s="29" t="s">
        <v>16</v>
      </c>
      <c r="B1819" s="55" t="s">
        <v>324</v>
      </c>
      <c r="C1819" s="11"/>
      <c r="D1819" s="12" t="s">
        <v>1</v>
      </c>
      <c r="E1819" s="155"/>
      <c r="F1819" s="156"/>
    </row>
    <row r="1820" spans="1:6" ht="15" customHeight="1">
      <c r="A1820" s="29"/>
      <c r="B1820" s="55" t="s">
        <v>325</v>
      </c>
      <c r="C1820" s="11">
        <v>1</v>
      </c>
      <c r="D1820" s="12" t="s">
        <v>32</v>
      </c>
      <c r="E1820" s="155"/>
      <c r="F1820" s="156"/>
    </row>
    <row r="1821" spans="1:6" ht="15" customHeight="1">
      <c r="A1821" s="29"/>
      <c r="B1821" s="55"/>
      <c r="C1821" s="11"/>
      <c r="D1821" s="12"/>
      <c r="E1821" s="155"/>
      <c r="F1821" s="156"/>
    </row>
    <row r="1822" spans="1:6" ht="15" customHeight="1">
      <c r="A1822" s="9"/>
      <c r="B1822" s="25" t="s">
        <v>326</v>
      </c>
      <c r="C1822" s="11"/>
      <c r="D1822" s="12"/>
      <c r="E1822" s="26"/>
      <c r="F1822" s="27"/>
    </row>
    <row r="1823" spans="1:6" ht="11.25" customHeight="1">
      <c r="A1823" s="9"/>
      <c r="B1823" s="25"/>
      <c r="C1823" s="11"/>
      <c r="D1823" s="12"/>
      <c r="E1823" s="26"/>
      <c r="F1823" s="27"/>
    </row>
    <row r="1824" spans="1:6" ht="15" customHeight="1">
      <c r="A1824" s="9"/>
      <c r="B1824" s="25" t="s">
        <v>82</v>
      </c>
      <c r="C1824" s="11"/>
      <c r="D1824" s="12"/>
      <c r="E1824" s="26"/>
      <c r="F1824" s="27"/>
    </row>
    <row r="1825" spans="1:6" ht="15" customHeight="1">
      <c r="A1825" s="9"/>
      <c r="B1825" s="25"/>
      <c r="C1825" s="11"/>
      <c r="D1825" s="12"/>
      <c r="E1825" s="26"/>
      <c r="F1825" s="27"/>
    </row>
    <row r="1826" spans="1:6" ht="15" customHeight="1">
      <c r="A1826" s="9" t="s">
        <v>24</v>
      </c>
      <c r="B1826" s="25" t="s">
        <v>83</v>
      </c>
      <c r="C1826" s="11">
        <v>1</v>
      </c>
      <c r="D1826" s="12" t="s">
        <v>32</v>
      </c>
      <c r="E1826" s="26"/>
      <c r="F1826" s="27"/>
    </row>
    <row r="1827" spans="1:6" ht="15" customHeight="1">
      <c r="A1827" s="9"/>
      <c r="B1827" s="25"/>
      <c r="C1827" s="11"/>
      <c r="D1827" s="12"/>
      <c r="E1827" s="26"/>
      <c r="F1827" s="27"/>
    </row>
    <row r="1828" spans="1:6" ht="15" customHeight="1">
      <c r="A1828" s="29"/>
      <c r="B1828" s="25" t="s">
        <v>308</v>
      </c>
      <c r="C1828" s="11"/>
      <c r="D1828" s="158"/>
      <c r="E1828" s="26"/>
      <c r="F1828" s="27"/>
    </row>
    <row r="1829" spans="1:6" ht="15" customHeight="1">
      <c r="A1829" s="29"/>
      <c r="B1829" s="25"/>
      <c r="C1829" s="11"/>
      <c r="D1829" s="158"/>
      <c r="E1829" s="26"/>
      <c r="F1829" s="27"/>
    </row>
    <row r="1830" spans="1:6" ht="15" customHeight="1">
      <c r="A1830" s="29" t="s">
        <v>31</v>
      </c>
      <c r="B1830" s="25" t="s">
        <v>84</v>
      </c>
      <c r="C1830" s="11" t="s">
        <v>21</v>
      </c>
      <c r="D1830" s="158"/>
      <c r="E1830" s="26"/>
      <c r="F1830" s="27"/>
    </row>
    <row r="1831" spans="1:6" ht="8.25" customHeight="1">
      <c r="A1831" s="9"/>
      <c r="B1831" s="25"/>
      <c r="C1831" s="11"/>
      <c r="D1831" s="12"/>
      <c r="E1831" s="26"/>
      <c r="F1831" s="27"/>
    </row>
    <row r="1832" spans="1:6" ht="15" customHeight="1">
      <c r="A1832" s="29"/>
      <c r="B1832" s="28" t="s">
        <v>309</v>
      </c>
      <c r="C1832" s="131"/>
      <c r="D1832" s="132"/>
      <c r="E1832" s="26"/>
      <c r="F1832" s="27"/>
    </row>
    <row r="1833" spans="1:6" ht="8.25" customHeight="1">
      <c r="A1833" s="29"/>
      <c r="B1833" s="25"/>
      <c r="C1833" s="11"/>
      <c r="D1833" s="12"/>
      <c r="E1833" s="26"/>
      <c r="F1833" s="27"/>
    </row>
    <row r="1834" spans="1:6" ht="15" customHeight="1">
      <c r="A1834" s="29" t="s">
        <v>34</v>
      </c>
      <c r="B1834" s="25" t="s">
        <v>63</v>
      </c>
      <c r="C1834" s="34"/>
      <c r="D1834" s="129"/>
      <c r="E1834" s="26"/>
      <c r="F1834" s="27"/>
    </row>
    <row r="1835" spans="1:6" ht="15" customHeight="1">
      <c r="A1835" s="29"/>
      <c r="B1835" s="25" t="s">
        <v>107</v>
      </c>
      <c r="C1835" s="11"/>
      <c r="D1835" s="12"/>
      <c r="E1835" s="26"/>
      <c r="F1835" s="27"/>
    </row>
    <row r="1836" spans="1:6" ht="15" customHeight="1">
      <c r="A1836" s="29"/>
      <c r="B1836" s="25" t="s">
        <v>65</v>
      </c>
      <c r="C1836" s="34">
        <f>C1809</f>
        <v>10</v>
      </c>
      <c r="D1836" s="129" t="s">
        <v>25</v>
      </c>
      <c r="E1836" s="26"/>
      <c r="F1836" s="27"/>
    </row>
    <row r="1837" spans="1:6" ht="15" customHeight="1">
      <c r="A1837" s="29"/>
      <c r="B1837" s="25"/>
      <c r="C1837" s="11"/>
      <c r="D1837" s="12"/>
      <c r="E1837" s="26"/>
      <c r="F1837" s="27"/>
    </row>
    <row r="1838" spans="1:6" ht="15" customHeight="1">
      <c r="A1838" s="29" t="s">
        <v>35</v>
      </c>
      <c r="B1838" s="25" t="s">
        <v>85</v>
      </c>
      <c r="C1838" s="11"/>
      <c r="D1838" s="12"/>
      <c r="E1838" s="26"/>
      <c r="F1838" s="27"/>
    </row>
    <row r="1839" spans="1:6" ht="15" customHeight="1">
      <c r="A1839" s="29"/>
      <c r="B1839" s="25" t="s">
        <v>86</v>
      </c>
      <c r="C1839" s="11">
        <f>C1805+C1807</f>
        <v>16</v>
      </c>
      <c r="D1839" s="12" t="s">
        <v>25</v>
      </c>
      <c r="E1839" s="26"/>
      <c r="F1839" s="27"/>
    </row>
    <row r="1840" spans="1:6" ht="15" customHeight="1">
      <c r="A1840" s="29"/>
      <c r="B1840" s="57"/>
      <c r="C1840" s="11"/>
      <c r="D1840" s="12"/>
      <c r="E1840" s="26"/>
      <c r="F1840" s="27"/>
    </row>
    <row r="1841" spans="1:6" ht="15" customHeight="1">
      <c r="A1841" s="29" t="s">
        <v>37</v>
      </c>
      <c r="B1841" s="25" t="s">
        <v>310</v>
      </c>
      <c r="C1841" s="11"/>
      <c r="D1841" s="12"/>
      <c r="E1841" s="26"/>
      <c r="F1841" s="27"/>
    </row>
    <row r="1842" spans="1:6" ht="15" customHeight="1">
      <c r="A1842" s="29"/>
      <c r="B1842" s="25" t="s">
        <v>66</v>
      </c>
      <c r="C1842" s="11">
        <v>5</v>
      </c>
      <c r="D1842" s="12" t="s">
        <v>32</v>
      </c>
      <c r="E1842" s="26"/>
      <c r="F1842" s="27"/>
    </row>
    <row r="1843" spans="1:6" ht="15" customHeight="1">
      <c r="A1843" s="9"/>
      <c r="B1843" s="25"/>
      <c r="C1843" s="11"/>
      <c r="D1843" s="12"/>
      <c r="E1843" s="26"/>
      <c r="F1843" s="27"/>
    </row>
    <row r="1844" spans="1:6" ht="15" customHeight="1">
      <c r="A1844" s="9"/>
      <c r="B1844" s="25"/>
      <c r="C1844" s="11"/>
      <c r="D1844" s="12"/>
      <c r="E1844" s="26"/>
      <c r="F1844" s="27"/>
    </row>
    <row r="1845" spans="1:6">
      <c r="A1845" s="29"/>
      <c r="B1845" s="25"/>
      <c r="C1845" s="11"/>
      <c r="D1845" s="123"/>
      <c r="E1845" s="148"/>
      <c r="F1845" s="27"/>
    </row>
    <row r="1846" spans="1:6" ht="15" customHeight="1">
      <c r="A1846" s="21"/>
      <c r="B1846" s="39"/>
      <c r="C1846" s="40"/>
      <c r="D1846" s="41"/>
      <c r="E1846" s="42"/>
      <c r="F1846" s="24"/>
    </row>
    <row r="1847" spans="1:6" ht="15" customHeight="1">
      <c r="A1847" s="15" t="s">
        <v>1</v>
      </c>
      <c r="B1847" s="43" t="s">
        <v>17</v>
      </c>
      <c r="C1847" s="17" t="s">
        <v>1</v>
      </c>
      <c r="D1847" s="18"/>
      <c r="E1847" s="44" t="s">
        <v>18</v>
      </c>
      <c r="F1847" s="38"/>
    </row>
    <row r="1848" spans="1:6" ht="15" customHeight="1">
      <c r="A1848" s="9" t="s">
        <v>1</v>
      </c>
      <c r="B1848" s="45" t="s">
        <v>1</v>
      </c>
      <c r="C1848" s="11" t="s">
        <v>1</v>
      </c>
      <c r="D1848" s="12"/>
      <c r="E1848" s="8" t="s">
        <v>1</v>
      </c>
      <c r="F1848" s="46"/>
    </row>
    <row r="1849" spans="1:6" ht="15" customHeight="1" thickBot="1">
      <c r="A1849" s="47"/>
      <c r="B1849" s="48" t="s">
        <v>401</v>
      </c>
      <c r="C1849" s="109">
        <f>C1770+0.01</f>
        <v>3.2399999999999971</v>
      </c>
      <c r="D1849" s="50"/>
      <c r="E1849" s="51"/>
      <c r="F1849" s="52"/>
    </row>
    <row r="1850" spans="1:6" ht="15" customHeight="1">
      <c r="A1850" s="2"/>
      <c r="B1850" s="3"/>
      <c r="C1850" s="4"/>
      <c r="D1850" s="5"/>
      <c r="E1850" s="6"/>
      <c r="F1850" s="7"/>
    </row>
    <row r="1851" spans="1:6" ht="15" customHeight="1">
      <c r="A1851" s="9"/>
      <c r="B1851" s="10"/>
      <c r="C1851" s="11"/>
      <c r="D1851" s="12"/>
      <c r="E1851" s="79" t="s">
        <v>312</v>
      </c>
      <c r="F1851" s="137"/>
    </row>
    <row r="1852" spans="1:6" ht="15" customHeight="1">
      <c r="A1852" s="15"/>
      <c r="B1852" s="16"/>
      <c r="C1852" s="17"/>
      <c r="D1852" s="18"/>
      <c r="E1852" s="138"/>
      <c r="F1852" s="139"/>
    </row>
    <row r="1853" spans="1:6" ht="15" customHeight="1">
      <c r="A1853" s="21"/>
      <c r="B1853" s="22"/>
      <c r="E1853" s="23"/>
      <c r="F1853" s="24"/>
    </row>
    <row r="1854" spans="1:6" ht="15" customHeight="1">
      <c r="A1854" s="29"/>
      <c r="B1854" s="25" t="s">
        <v>137</v>
      </c>
      <c r="C1854" s="11"/>
      <c r="D1854" s="12"/>
      <c r="E1854" s="26"/>
      <c r="F1854" s="27"/>
    </row>
    <row r="1855" spans="1:6" ht="15" customHeight="1">
      <c r="A1855" s="29"/>
      <c r="B1855" s="25"/>
      <c r="C1855" s="11"/>
      <c r="D1855" s="12"/>
      <c r="E1855" s="26"/>
      <c r="F1855" s="27"/>
    </row>
    <row r="1856" spans="1:6" ht="15" customHeight="1">
      <c r="A1856" s="29" t="s">
        <v>2</v>
      </c>
      <c r="B1856" s="25" t="s">
        <v>87</v>
      </c>
      <c r="C1856" s="11"/>
      <c r="D1856" s="12"/>
      <c r="E1856" s="26"/>
      <c r="F1856" s="27"/>
    </row>
    <row r="1857" spans="1:6" ht="15" customHeight="1">
      <c r="A1857" s="29"/>
      <c r="B1857" s="25" t="s">
        <v>88</v>
      </c>
      <c r="C1857" s="11" t="s">
        <v>21</v>
      </c>
      <c r="D1857" s="12"/>
      <c r="E1857" s="26"/>
      <c r="F1857" s="27"/>
    </row>
    <row r="1858" spans="1:6" ht="15" customHeight="1">
      <c r="A1858" s="29"/>
      <c r="B1858" s="25"/>
      <c r="C1858" s="11"/>
      <c r="D1858" s="12"/>
      <c r="E1858" s="26"/>
      <c r="F1858" s="27"/>
    </row>
    <row r="1859" spans="1:6" ht="15" customHeight="1">
      <c r="A1859" s="29" t="s">
        <v>6</v>
      </c>
      <c r="B1859" s="25" t="s">
        <v>89</v>
      </c>
      <c r="C1859" s="11"/>
      <c r="D1859" s="12"/>
      <c r="E1859" s="26"/>
      <c r="F1859" s="27"/>
    </row>
    <row r="1860" spans="1:6" ht="15" customHeight="1">
      <c r="A1860" s="29"/>
      <c r="B1860" s="25" t="s">
        <v>90</v>
      </c>
      <c r="C1860" s="11"/>
      <c r="D1860" s="12"/>
      <c r="E1860" s="26"/>
      <c r="F1860" s="27"/>
    </row>
    <row r="1861" spans="1:6" ht="15" customHeight="1">
      <c r="A1861" s="29"/>
      <c r="B1861" s="25" t="s">
        <v>91</v>
      </c>
      <c r="C1861" s="11" t="s">
        <v>21</v>
      </c>
      <c r="D1861" s="12"/>
      <c r="E1861" s="26"/>
      <c r="F1861" s="27"/>
    </row>
    <row r="1862" spans="1:6" ht="15" customHeight="1">
      <c r="A1862" s="29"/>
      <c r="B1862" s="25"/>
      <c r="C1862" s="11"/>
      <c r="D1862" s="12"/>
      <c r="E1862" s="26"/>
      <c r="F1862" s="27"/>
    </row>
    <row r="1863" spans="1:6" ht="15" customHeight="1">
      <c r="A1863" s="29" t="s">
        <v>7</v>
      </c>
      <c r="B1863" s="25" t="s">
        <v>92</v>
      </c>
      <c r="C1863" s="11"/>
      <c r="D1863" s="12"/>
      <c r="E1863" s="26"/>
      <c r="F1863" s="27"/>
    </row>
    <row r="1864" spans="1:6" ht="15" customHeight="1">
      <c r="A1864" s="29"/>
      <c r="B1864" s="25" t="s">
        <v>93</v>
      </c>
      <c r="C1864" s="11"/>
      <c r="D1864" s="12"/>
      <c r="E1864" s="26"/>
      <c r="F1864" s="27"/>
    </row>
    <row r="1865" spans="1:6" ht="15" customHeight="1">
      <c r="A1865" s="29"/>
      <c r="B1865" s="25" t="s">
        <v>88</v>
      </c>
      <c r="C1865" s="11" t="s">
        <v>21</v>
      </c>
      <c r="D1865" s="12"/>
      <c r="E1865" s="26"/>
      <c r="F1865" s="27"/>
    </row>
    <row r="1866" spans="1:6" ht="15" customHeight="1">
      <c r="A1866" s="9"/>
      <c r="B1866" s="25"/>
      <c r="C1866" s="11"/>
      <c r="D1866" s="12"/>
      <c r="E1866" s="26"/>
      <c r="F1866" s="27"/>
    </row>
    <row r="1867" spans="1:6" ht="15" customHeight="1">
      <c r="A1867" s="9"/>
      <c r="B1867" s="25"/>
      <c r="C1867" s="11"/>
      <c r="D1867" s="12"/>
      <c r="E1867" s="26"/>
      <c r="F1867" s="27"/>
    </row>
    <row r="1868" spans="1:6" ht="15" customHeight="1">
      <c r="A1868" s="9"/>
      <c r="B1868" s="25"/>
      <c r="C1868" s="11"/>
      <c r="D1868" s="12"/>
      <c r="E1868" s="26"/>
      <c r="F1868" s="27"/>
    </row>
    <row r="1869" spans="1:6" ht="15" customHeight="1">
      <c r="A1869" s="9"/>
      <c r="B1869" s="25"/>
      <c r="C1869" s="11"/>
      <c r="D1869" s="12"/>
      <c r="E1869" s="26"/>
      <c r="F1869" s="27"/>
    </row>
    <row r="1870" spans="1:6" ht="15" customHeight="1">
      <c r="A1870" s="9"/>
      <c r="B1870" s="25"/>
      <c r="C1870" s="11"/>
      <c r="D1870" s="12"/>
      <c r="E1870" s="26"/>
      <c r="F1870" s="27"/>
    </row>
    <row r="1871" spans="1:6" ht="15" customHeight="1">
      <c r="A1871" s="9"/>
      <c r="B1871" s="25"/>
      <c r="C1871" s="11"/>
      <c r="D1871" s="12"/>
      <c r="E1871" s="26"/>
      <c r="F1871" s="27"/>
    </row>
    <row r="1872" spans="1:6" ht="15" customHeight="1">
      <c r="A1872" s="9"/>
      <c r="B1872" s="25"/>
      <c r="C1872" s="11"/>
      <c r="D1872" s="12"/>
      <c r="E1872" s="26"/>
      <c r="F1872" s="27"/>
    </row>
    <row r="1873" spans="1:6" ht="15" customHeight="1">
      <c r="A1873" s="9"/>
      <c r="B1873" s="25"/>
      <c r="C1873" s="11"/>
      <c r="D1873" s="12"/>
      <c r="E1873" s="26"/>
      <c r="F1873" s="27"/>
    </row>
    <row r="1874" spans="1:6" ht="15" customHeight="1">
      <c r="A1874" s="9"/>
      <c r="B1874" s="25"/>
      <c r="C1874" s="11"/>
      <c r="D1874" s="12"/>
      <c r="E1874" s="26"/>
      <c r="F1874" s="27"/>
    </row>
    <row r="1875" spans="1:6" ht="15" customHeight="1">
      <c r="A1875" s="9"/>
      <c r="B1875" s="25"/>
      <c r="C1875" s="11"/>
      <c r="D1875" s="12"/>
      <c r="E1875" s="26"/>
      <c r="F1875" s="27"/>
    </row>
    <row r="1876" spans="1:6" ht="15" customHeight="1">
      <c r="A1876" s="9"/>
      <c r="B1876" s="25"/>
      <c r="C1876" s="11"/>
      <c r="D1876" s="12"/>
      <c r="E1876" s="26"/>
      <c r="F1876" s="27"/>
    </row>
    <row r="1877" spans="1:6" ht="15" customHeight="1">
      <c r="A1877" s="9"/>
      <c r="B1877" s="25"/>
      <c r="C1877" s="11"/>
      <c r="D1877" s="12"/>
      <c r="E1877" s="26"/>
      <c r="F1877" s="27"/>
    </row>
    <row r="1878" spans="1:6" ht="15" customHeight="1">
      <c r="A1878" s="9"/>
      <c r="B1878" s="25"/>
      <c r="C1878" s="11"/>
      <c r="D1878" s="12"/>
      <c r="E1878" s="26"/>
      <c r="F1878" s="27"/>
    </row>
    <row r="1879" spans="1:6" ht="15" customHeight="1">
      <c r="A1879" s="9"/>
      <c r="B1879" s="25"/>
      <c r="C1879" s="11"/>
      <c r="D1879" s="12"/>
      <c r="E1879" s="26"/>
      <c r="F1879" s="27"/>
    </row>
    <row r="1880" spans="1:6" ht="15" customHeight="1">
      <c r="A1880" s="9"/>
      <c r="B1880" s="25"/>
      <c r="C1880" s="11"/>
      <c r="D1880" s="12"/>
      <c r="E1880" s="26"/>
      <c r="F1880" s="27"/>
    </row>
    <row r="1881" spans="1:6" ht="15" customHeight="1">
      <c r="A1881" s="9"/>
      <c r="B1881" s="25"/>
      <c r="C1881" s="11"/>
      <c r="D1881" s="12"/>
      <c r="E1881" s="26"/>
      <c r="F1881" s="27"/>
    </row>
    <row r="1882" spans="1:6" ht="15" customHeight="1">
      <c r="A1882" s="9"/>
      <c r="B1882" s="25"/>
      <c r="C1882" s="11"/>
      <c r="D1882" s="12"/>
      <c r="E1882" s="26"/>
      <c r="F1882" s="27"/>
    </row>
    <row r="1883" spans="1:6" ht="15" customHeight="1">
      <c r="A1883" s="9"/>
      <c r="B1883" s="25"/>
      <c r="C1883" s="11"/>
      <c r="D1883" s="12"/>
      <c r="E1883" s="26"/>
      <c r="F1883" s="27"/>
    </row>
    <row r="1884" spans="1:6" ht="15" customHeight="1">
      <c r="A1884" s="9"/>
      <c r="B1884" s="25"/>
      <c r="C1884" s="11"/>
      <c r="D1884" s="12"/>
      <c r="E1884" s="26"/>
      <c r="F1884" s="27"/>
    </row>
    <row r="1885" spans="1:6" ht="15" customHeight="1">
      <c r="A1885" s="9"/>
      <c r="B1885" s="25"/>
      <c r="C1885" s="11"/>
      <c r="D1885" s="12"/>
      <c r="E1885" s="26"/>
      <c r="F1885" s="27"/>
    </row>
    <row r="1886" spans="1:6" ht="15" customHeight="1">
      <c r="A1886" s="9"/>
      <c r="B1886" s="25"/>
      <c r="C1886" s="11"/>
      <c r="D1886" s="12"/>
      <c r="E1886" s="26"/>
      <c r="F1886" s="27"/>
    </row>
    <row r="1887" spans="1:6" ht="15" customHeight="1">
      <c r="A1887" s="9"/>
      <c r="B1887" s="25"/>
      <c r="C1887" s="11"/>
      <c r="D1887" s="12"/>
      <c r="E1887" s="26"/>
      <c r="F1887" s="27"/>
    </row>
    <row r="1888" spans="1:6" ht="15" customHeight="1">
      <c r="A1888" s="9"/>
      <c r="B1888" s="25"/>
      <c r="C1888" s="11"/>
      <c r="D1888" s="12"/>
      <c r="E1888" s="26"/>
      <c r="F1888" s="27"/>
    </row>
    <row r="1889" spans="1:6" ht="15" customHeight="1">
      <c r="A1889" s="9"/>
      <c r="B1889" s="25"/>
      <c r="C1889" s="11"/>
      <c r="D1889" s="12"/>
      <c r="E1889" s="26"/>
      <c r="F1889" s="27"/>
    </row>
    <row r="1890" spans="1:6" ht="15" customHeight="1">
      <c r="A1890" s="9"/>
      <c r="B1890" s="25"/>
      <c r="C1890" s="11"/>
      <c r="D1890" s="12"/>
      <c r="E1890" s="26"/>
      <c r="F1890" s="27"/>
    </row>
    <row r="1891" spans="1:6" ht="15" customHeight="1">
      <c r="A1891" s="9"/>
      <c r="B1891" s="25"/>
      <c r="C1891" s="11"/>
      <c r="D1891" s="12"/>
      <c r="E1891" s="26"/>
      <c r="F1891" s="27"/>
    </row>
    <row r="1892" spans="1:6" ht="15" customHeight="1">
      <c r="A1892" s="9"/>
      <c r="B1892" s="25"/>
      <c r="C1892" s="11"/>
      <c r="D1892" s="12"/>
      <c r="E1892" s="26"/>
      <c r="F1892" s="27"/>
    </row>
    <row r="1893" spans="1:6" ht="15" customHeight="1">
      <c r="A1893" s="9"/>
      <c r="B1893" s="25"/>
      <c r="C1893" s="11"/>
      <c r="D1893" s="12"/>
      <c r="E1893" s="26"/>
      <c r="F1893" s="27"/>
    </row>
    <row r="1894" spans="1:6" ht="15" customHeight="1">
      <c r="A1894" s="9"/>
      <c r="B1894" s="25"/>
      <c r="C1894" s="11"/>
      <c r="D1894" s="12"/>
      <c r="E1894" s="26"/>
      <c r="F1894" s="27"/>
    </row>
    <row r="1895" spans="1:6" ht="15" customHeight="1">
      <c r="A1895" s="9"/>
      <c r="B1895" s="25"/>
      <c r="C1895" s="11"/>
      <c r="D1895" s="12"/>
      <c r="E1895" s="26"/>
      <c r="F1895" s="27"/>
    </row>
    <row r="1896" spans="1:6" ht="15" customHeight="1">
      <c r="A1896" s="9"/>
      <c r="B1896" s="25"/>
      <c r="C1896" s="11"/>
      <c r="D1896" s="12"/>
      <c r="E1896" s="26"/>
      <c r="F1896" s="27"/>
    </row>
    <row r="1897" spans="1:6" ht="15" customHeight="1">
      <c r="A1897" s="9"/>
      <c r="B1897" s="25"/>
      <c r="C1897" s="11"/>
      <c r="D1897" s="12"/>
      <c r="E1897" s="26"/>
      <c r="F1897" s="27"/>
    </row>
    <row r="1898" spans="1:6" ht="15" customHeight="1">
      <c r="A1898" s="9"/>
      <c r="B1898" s="25"/>
      <c r="C1898" s="11"/>
      <c r="D1898" s="12"/>
      <c r="E1898" s="26"/>
      <c r="F1898" s="27"/>
    </row>
    <row r="1899" spans="1:6" ht="15" customHeight="1">
      <c r="A1899" s="9"/>
      <c r="B1899" s="25"/>
      <c r="C1899" s="11"/>
      <c r="D1899" s="12"/>
      <c r="E1899" s="26"/>
      <c r="F1899" s="27"/>
    </row>
    <row r="1900" spans="1:6" ht="15" customHeight="1">
      <c r="A1900" s="9"/>
      <c r="B1900" s="25"/>
      <c r="C1900" s="11"/>
      <c r="D1900" s="12"/>
      <c r="E1900" s="26"/>
      <c r="F1900" s="27"/>
    </row>
    <row r="1901" spans="1:6" ht="15" customHeight="1">
      <c r="A1901" s="9"/>
      <c r="B1901" s="25"/>
      <c r="C1901" s="11"/>
      <c r="D1901" s="12"/>
      <c r="E1901" s="26"/>
      <c r="F1901" s="27"/>
    </row>
    <row r="1902" spans="1:6" ht="15" customHeight="1">
      <c r="A1902" s="9"/>
      <c r="B1902" s="25"/>
      <c r="C1902" s="11"/>
      <c r="D1902" s="12"/>
      <c r="E1902" s="26"/>
      <c r="F1902" s="27"/>
    </row>
    <row r="1903" spans="1:6" ht="15" customHeight="1">
      <c r="A1903" s="9"/>
      <c r="B1903" s="25"/>
      <c r="C1903" s="11"/>
      <c r="D1903" s="12"/>
      <c r="E1903" s="26"/>
      <c r="F1903" s="27"/>
    </row>
    <row r="1904" spans="1:6" ht="15" customHeight="1">
      <c r="A1904" s="9"/>
      <c r="B1904" s="25"/>
      <c r="C1904" s="11"/>
      <c r="D1904" s="12"/>
      <c r="E1904" s="26"/>
      <c r="F1904" s="27"/>
    </row>
    <row r="1905" spans="1:6" ht="15" customHeight="1">
      <c r="A1905" s="9"/>
      <c r="B1905" s="25"/>
      <c r="C1905" s="11"/>
      <c r="D1905" s="12"/>
      <c r="E1905" s="26"/>
      <c r="F1905" s="27"/>
    </row>
    <row r="1906" spans="1:6" ht="15" customHeight="1">
      <c r="A1906" s="9"/>
      <c r="B1906" s="25"/>
      <c r="C1906" s="11"/>
      <c r="D1906" s="12"/>
      <c r="E1906" s="26"/>
      <c r="F1906" s="27"/>
    </row>
    <row r="1907" spans="1:6" ht="15" customHeight="1">
      <c r="A1907" s="9"/>
      <c r="B1907" s="25"/>
      <c r="C1907" s="11"/>
      <c r="D1907" s="12"/>
      <c r="E1907" s="26"/>
      <c r="F1907" s="27"/>
    </row>
    <row r="1908" spans="1:6" ht="15" customHeight="1">
      <c r="A1908" s="9"/>
      <c r="B1908" s="25"/>
      <c r="C1908" s="11"/>
      <c r="D1908" s="12"/>
      <c r="E1908" s="26"/>
      <c r="F1908" s="27"/>
    </row>
    <row r="1909" spans="1:6" ht="15" customHeight="1">
      <c r="A1909" s="9"/>
      <c r="B1909" s="25"/>
      <c r="C1909" s="11"/>
      <c r="D1909" s="12"/>
      <c r="E1909" s="26"/>
      <c r="F1909" s="27"/>
    </row>
    <row r="1910" spans="1:6" ht="15" customHeight="1">
      <c r="A1910" s="9"/>
      <c r="B1910" s="25"/>
      <c r="C1910" s="11"/>
      <c r="D1910" s="12"/>
      <c r="E1910" s="26"/>
      <c r="F1910" s="27"/>
    </row>
    <row r="1911" spans="1:6" ht="15" customHeight="1">
      <c r="A1911" s="9"/>
      <c r="B1911" s="25"/>
      <c r="C1911" s="11"/>
      <c r="D1911" s="12"/>
      <c r="E1911" s="26"/>
      <c r="F1911" s="27"/>
    </row>
    <row r="1912" spans="1:6" ht="15" customHeight="1">
      <c r="A1912" s="9"/>
      <c r="B1912" s="25"/>
      <c r="C1912" s="11"/>
      <c r="D1912" s="12"/>
      <c r="E1912" s="26"/>
      <c r="F1912" s="27"/>
    </row>
    <row r="1913" spans="1:6" ht="15" customHeight="1">
      <c r="A1913" s="9"/>
      <c r="B1913" s="25"/>
      <c r="C1913" s="11"/>
      <c r="D1913" s="12"/>
      <c r="E1913" s="26"/>
      <c r="F1913" s="27"/>
    </row>
    <row r="1914" spans="1:6" ht="15" customHeight="1">
      <c r="A1914" s="9"/>
      <c r="B1914" s="25"/>
      <c r="C1914" s="11"/>
      <c r="D1914" s="12"/>
      <c r="E1914" s="26"/>
      <c r="F1914" s="27"/>
    </row>
    <row r="1915" spans="1:6" ht="15" customHeight="1">
      <c r="A1915" s="9"/>
      <c r="B1915" s="25"/>
      <c r="C1915" s="11"/>
      <c r="D1915" s="12"/>
      <c r="E1915" s="26"/>
      <c r="F1915" s="27"/>
    </row>
    <row r="1916" spans="1:6" ht="15" customHeight="1">
      <c r="A1916" s="9"/>
      <c r="B1916" s="25"/>
      <c r="C1916" s="11"/>
      <c r="D1916" s="12"/>
      <c r="E1916" s="26"/>
      <c r="F1916" s="27"/>
    </row>
    <row r="1917" spans="1:6" ht="15" customHeight="1">
      <c r="A1917" s="9"/>
      <c r="B1917" s="25"/>
      <c r="C1917" s="11"/>
      <c r="D1917" s="12"/>
      <c r="E1917" s="26"/>
      <c r="F1917" s="27"/>
    </row>
    <row r="1918" spans="1:6" ht="15" customHeight="1">
      <c r="A1918" s="9"/>
      <c r="B1918" s="25"/>
      <c r="C1918" s="11"/>
      <c r="D1918" s="12"/>
      <c r="E1918" s="26"/>
      <c r="F1918" s="27"/>
    </row>
    <row r="1919" spans="1:6" ht="15" customHeight="1">
      <c r="A1919" s="9"/>
      <c r="B1919" s="25"/>
      <c r="C1919" s="11"/>
      <c r="D1919" s="12"/>
      <c r="E1919" s="26"/>
      <c r="F1919" s="27"/>
    </row>
    <row r="1920" spans="1:6" ht="15" customHeight="1">
      <c r="A1920" s="9"/>
      <c r="B1920" s="25"/>
      <c r="C1920" s="11"/>
      <c r="D1920" s="12"/>
      <c r="E1920" s="26"/>
      <c r="F1920" s="27"/>
    </row>
    <row r="1921" spans="1:6" ht="15" customHeight="1">
      <c r="A1921" s="9"/>
      <c r="B1921" s="25"/>
      <c r="C1921" s="11"/>
      <c r="D1921" s="12"/>
      <c r="E1921" s="26"/>
      <c r="F1921" s="27"/>
    </row>
    <row r="1922" spans="1:6" ht="15" customHeight="1">
      <c r="A1922" s="9"/>
      <c r="B1922" s="25"/>
      <c r="C1922" s="11"/>
      <c r="D1922" s="12"/>
      <c r="E1922" s="26"/>
      <c r="F1922" s="27"/>
    </row>
    <row r="1923" spans="1:6" ht="15" customHeight="1">
      <c r="A1923" s="21"/>
      <c r="B1923" s="39"/>
      <c r="C1923" s="40"/>
      <c r="D1923" s="41"/>
      <c r="E1923" s="42"/>
      <c r="F1923" s="24"/>
    </row>
    <row r="1924" spans="1:6" ht="15" customHeight="1">
      <c r="A1924" s="15" t="s">
        <v>1</v>
      </c>
      <c r="B1924" s="43" t="s">
        <v>17</v>
      </c>
      <c r="C1924" s="17" t="s">
        <v>1</v>
      </c>
      <c r="D1924" s="18"/>
      <c r="E1924" s="44" t="s">
        <v>18</v>
      </c>
      <c r="F1924" s="38"/>
    </row>
    <row r="1925" spans="1:6" ht="15" customHeight="1">
      <c r="A1925" s="9" t="s">
        <v>1</v>
      </c>
      <c r="B1925" s="45" t="s">
        <v>1</v>
      </c>
      <c r="C1925" s="11" t="s">
        <v>1</v>
      </c>
      <c r="D1925" s="12"/>
      <c r="E1925" s="8" t="s">
        <v>1</v>
      </c>
      <c r="F1925" s="46"/>
    </row>
    <row r="1926" spans="1:6" ht="15" customHeight="1" thickBot="1">
      <c r="A1926" s="47"/>
      <c r="B1926" s="48" t="s">
        <v>401</v>
      </c>
      <c r="C1926" s="109">
        <f>C1849+0.01</f>
        <v>3.2499999999999969</v>
      </c>
      <c r="D1926" s="50"/>
      <c r="E1926" s="51"/>
      <c r="F1926" s="52"/>
    </row>
    <row r="1927" spans="1:6" ht="15" customHeight="1">
      <c r="A1927" s="2"/>
      <c r="B1927" s="3"/>
      <c r="C1927" s="4"/>
      <c r="D1927" s="5"/>
      <c r="E1927" s="6"/>
      <c r="F1927" s="7"/>
    </row>
    <row r="1928" spans="1:6" ht="15" customHeight="1">
      <c r="A1928" s="9"/>
      <c r="B1928" s="10"/>
      <c r="C1928" s="11"/>
      <c r="D1928" s="12"/>
      <c r="E1928" s="79" t="s">
        <v>312</v>
      </c>
      <c r="F1928" s="137"/>
    </row>
    <row r="1929" spans="1:6" ht="15" customHeight="1">
      <c r="A1929" s="15"/>
      <c r="B1929" s="16"/>
      <c r="C1929" s="17"/>
      <c r="D1929" s="18"/>
      <c r="E1929" s="138"/>
      <c r="F1929" s="139"/>
    </row>
    <row r="1930" spans="1:6" ht="15" customHeight="1">
      <c r="A1930" s="9"/>
      <c r="B1930" s="25"/>
      <c r="C1930" s="11"/>
      <c r="D1930" s="12"/>
      <c r="E1930" s="26"/>
      <c r="F1930" s="27"/>
    </row>
    <row r="1931" spans="1:6" ht="15" customHeight="1">
      <c r="A1931" s="9"/>
      <c r="B1931" s="25"/>
      <c r="C1931" s="11"/>
      <c r="D1931" s="12"/>
      <c r="E1931" s="26"/>
      <c r="F1931" s="27"/>
    </row>
    <row r="1932" spans="1:6" ht="15" customHeight="1">
      <c r="A1932" s="9"/>
      <c r="B1932" s="25"/>
      <c r="C1932" s="11"/>
      <c r="D1932" s="12"/>
      <c r="E1932" s="26"/>
      <c r="F1932" s="27"/>
    </row>
    <row r="1933" spans="1:6" ht="15" customHeight="1">
      <c r="A1933" s="9"/>
      <c r="B1933" s="25"/>
      <c r="C1933" s="11"/>
      <c r="D1933" s="12"/>
      <c r="E1933" s="26"/>
      <c r="F1933" s="27"/>
    </row>
    <row r="1934" spans="1:6" ht="15" customHeight="1">
      <c r="A1934" s="9"/>
      <c r="B1934" s="25"/>
      <c r="C1934" s="11"/>
      <c r="D1934" s="12"/>
      <c r="E1934" s="26"/>
      <c r="F1934" s="27"/>
    </row>
    <row r="1935" spans="1:6" ht="15" customHeight="1">
      <c r="A1935" s="9"/>
      <c r="B1935" s="25"/>
      <c r="C1935" s="11"/>
      <c r="D1935" s="12"/>
      <c r="E1935" s="26"/>
      <c r="F1935" s="27"/>
    </row>
    <row r="1936" spans="1:6" ht="15" customHeight="1">
      <c r="A1936" s="9"/>
      <c r="B1936" s="25"/>
      <c r="C1936" s="11"/>
      <c r="D1936" s="12"/>
      <c r="E1936" s="26"/>
      <c r="F1936" s="27"/>
    </row>
    <row r="1937" spans="1:6" ht="15" customHeight="1">
      <c r="A1937" s="9"/>
      <c r="B1937" s="25"/>
      <c r="C1937" s="11"/>
      <c r="D1937" s="12"/>
      <c r="E1937" s="26"/>
      <c r="F1937" s="27"/>
    </row>
    <row r="1938" spans="1:6" ht="15" customHeight="1">
      <c r="A1938" s="9"/>
      <c r="B1938" s="25"/>
      <c r="C1938" s="11"/>
      <c r="D1938" s="12"/>
      <c r="E1938" s="26"/>
      <c r="F1938" s="27"/>
    </row>
    <row r="1939" spans="1:6" ht="15" customHeight="1">
      <c r="A1939" s="9"/>
      <c r="B1939" s="25"/>
      <c r="C1939" s="11"/>
      <c r="D1939" s="12"/>
      <c r="E1939" s="26"/>
      <c r="F1939" s="27"/>
    </row>
    <row r="1940" spans="1:6" ht="15" customHeight="1">
      <c r="A1940" s="9"/>
      <c r="B1940" s="25"/>
      <c r="C1940" s="11"/>
      <c r="D1940" s="12"/>
      <c r="E1940" s="26"/>
      <c r="F1940" s="27"/>
    </row>
    <row r="1941" spans="1:6" ht="15" customHeight="1">
      <c r="A1941" s="9"/>
      <c r="B1941" s="25"/>
      <c r="C1941" s="11"/>
      <c r="D1941" s="12"/>
      <c r="E1941" s="26"/>
      <c r="F1941" s="27"/>
    </row>
    <row r="1942" spans="1:6" ht="15" customHeight="1">
      <c r="A1942" s="9"/>
      <c r="B1942" s="25"/>
      <c r="C1942" s="11"/>
      <c r="D1942" s="12"/>
      <c r="E1942" s="26"/>
      <c r="F1942" s="27"/>
    </row>
    <row r="1943" spans="1:6" ht="15" customHeight="1">
      <c r="A1943" s="9"/>
      <c r="B1943" s="25"/>
      <c r="C1943" s="11"/>
      <c r="D1943" s="12"/>
      <c r="E1943" s="26"/>
      <c r="F1943" s="27"/>
    </row>
    <row r="1944" spans="1:6" ht="15" customHeight="1">
      <c r="A1944" s="9"/>
      <c r="B1944" s="25"/>
      <c r="C1944" s="11"/>
      <c r="D1944" s="12"/>
      <c r="E1944" s="26"/>
      <c r="F1944" s="27"/>
    </row>
    <row r="1945" spans="1:6" ht="15" customHeight="1">
      <c r="A1945" s="9"/>
      <c r="B1945" s="25"/>
      <c r="C1945" s="11"/>
      <c r="D1945" s="12"/>
      <c r="E1945" s="26"/>
      <c r="F1945" s="27"/>
    </row>
    <row r="1946" spans="1:6" ht="15" customHeight="1">
      <c r="A1946" s="9"/>
      <c r="B1946" s="25"/>
      <c r="C1946" s="11"/>
      <c r="D1946" s="12"/>
      <c r="E1946" s="26"/>
      <c r="F1946" s="27"/>
    </row>
    <row r="1947" spans="1:6" ht="15" customHeight="1">
      <c r="A1947" s="9"/>
      <c r="B1947" s="25"/>
      <c r="C1947" s="11"/>
      <c r="D1947" s="12"/>
      <c r="E1947" s="26"/>
      <c r="F1947" s="27"/>
    </row>
    <row r="1948" spans="1:6" ht="15" customHeight="1">
      <c r="A1948" s="9"/>
      <c r="B1948" s="25"/>
      <c r="C1948" s="11"/>
      <c r="D1948" s="12"/>
      <c r="E1948" s="26"/>
      <c r="F1948" s="27"/>
    </row>
    <row r="1949" spans="1:6" ht="15" customHeight="1">
      <c r="A1949" s="9"/>
      <c r="B1949" s="25"/>
      <c r="C1949" s="11"/>
      <c r="D1949" s="12"/>
      <c r="E1949" s="26"/>
      <c r="F1949" s="27"/>
    </row>
    <row r="1950" spans="1:6" ht="15" customHeight="1">
      <c r="A1950" s="9"/>
      <c r="B1950" s="25"/>
      <c r="C1950" s="11"/>
      <c r="D1950" s="12"/>
      <c r="E1950" s="26"/>
      <c r="F1950" s="27"/>
    </row>
    <row r="1951" spans="1:6" ht="15" customHeight="1">
      <c r="A1951" s="9"/>
      <c r="B1951" s="25"/>
      <c r="C1951" s="11"/>
      <c r="D1951" s="12"/>
      <c r="E1951" s="26"/>
      <c r="F1951" s="27"/>
    </row>
    <row r="1952" spans="1:6" ht="15" customHeight="1">
      <c r="A1952" s="9"/>
      <c r="B1952" s="25"/>
      <c r="C1952" s="11"/>
      <c r="D1952" s="12"/>
      <c r="E1952" s="26"/>
      <c r="F1952" s="27"/>
    </row>
    <row r="1953" spans="1:6" ht="15" customHeight="1">
      <c r="A1953" s="29"/>
      <c r="B1953" s="25" t="s">
        <v>1</v>
      </c>
      <c r="C1953" s="11"/>
      <c r="D1953" s="12"/>
      <c r="E1953" s="26"/>
      <c r="F1953" s="27"/>
    </row>
    <row r="1954" spans="1:6" ht="15" customHeight="1">
      <c r="A1954" s="29"/>
      <c r="B1954" s="56" t="s">
        <v>27</v>
      </c>
      <c r="C1954" s="11"/>
      <c r="D1954" s="12"/>
      <c r="E1954" s="26"/>
      <c r="F1954" s="27"/>
    </row>
    <row r="1955" spans="1:6" ht="15" customHeight="1">
      <c r="A1955" s="29"/>
      <c r="B1955" s="56" t="s">
        <v>1</v>
      </c>
      <c r="C1955" s="11"/>
      <c r="D1955" s="12"/>
      <c r="E1955" s="26"/>
      <c r="F1955" s="27"/>
    </row>
    <row r="1956" spans="1:6" ht="15" customHeight="1">
      <c r="A1956" s="29"/>
      <c r="B1956" s="56" t="s">
        <v>70</v>
      </c>
      <c r="C1956" s="11"/>
      <c r="D1956" s="12"/>
      <c r="E1956" s="26"/>
      <c r="F1956" s="27"/>
    </row>
    <row r="1957" spans="1:6" ht="15" customHeight="1">
      <c r="A1957" s="29"/>
      <c r="B1957" s="25" t="s">
        <v>1</v>
      </c>
      <c r="C1957" s="11"/>
      <c r="D1957" s="12"/>
      <c r="E1957" s="26"/>
      <c r="F1957" s="27"/>
    </row>
    <row r="1958" spans="1:6" ht="15" customHeight="1">
      <c r="A1958" s="29"/>
      <c r="B1958" s="88">
        <f>C1849</f>
        <v>3.2399999999999971</v>
      </c>
      <c r="C1958" s="11"/>
      <c r="D1958" s="12"/>
      <c r="E1958" s="26"/>
      <c r="F1958" s="27"/>
    </row>
    <row r="1959" spans="1:6" ht="15" customHeight="1">
      <c r="A1959" s="29"/>
      <c r="B1959" s="57" t="s">
        <v>1</v>
      </c>
      <c r="C1959" s="11"/>
      <c r="D1959" s="12"/>
      <c r="E1959" s="26"/>
      <c r="F1959" s="27"/>
    </row>
    <row r="1960" spans="1:6" ht="15" customHeight="1">
      <c r="A1960" s="29"/>
      <c r="B1960" s="88">
        <f>C1926</f>
        <v>3.2499999999999969</v>
      </c>
      <c r="C1960" s="11"/>
      <c r="D1960" s="12"/>
      <c r="E1960" s="26"/>
      <c r="F1960" s="27"/>
    </row>
    <row r="1961" spans="1:6" ht="15" customHeight="1">
      <c r="A1961" s="29"/>
      <c r="B1961" s="57"/>
      <c r="C1961" s="11"/>
      <c r="D1961" s="12"/>
      <c r="E1961" s="26"/>
      <c r="F1961" s="27"/>
    </row>
    <row r="1962" spans="1:6" ht="15" customHeight="1">
      <c r="A1962" s="29"/>
      <c r="B1962" s="88"/>
      <c r="C1962" s="11"/>
      <c r="D1962" s="12"/>
      <c r="E1962" s="26"/>
      <c r="F1962" s="27"/>
    </row>
    <row r="1963" spans="1:6" ht="15" customHeight="1">
      <c r="A1963" s="29"/>
      <c r="B1963" s="57"/>
      <c r="C1963" s="11"/>
      <c r="D1963" s="12"/>
      <c r="E1963" s="26"/>
      <c r="F1963" s="27"/>
    </row>
    <row r="1964" spans="1:6" ht="15" customHeight="1">
      <c r="A1964" s="29"/>
      <c r="B1964" s="57"/>
      <c r="C1964" s="11"/>
      <c r="D1964" s="12"/>
      <c r="E1964" s="26"/>
      <c r="F1964" s="27"/>
    </row>
    <row r="1965" spans="1:6" ht="15" customHeight="1">
      <c r="A1965" s="9"/>
      <c r="B1965" s="25"/>
      <c r="C1965" s="11"/>
      <c r="D1965" s="12"/>
      <c r="E1965" s="26"/>
      <c r="F1965" s="27"/>
    </row>
    <row r="1966" spans="1:6" ht="15" customHeight="1">
      <c r="A1966" s="9"/>
      <c r="B1966" s="25"/>
      <c r="C1966" s="11"/>
      <c r="D1966" s="12"/>
      <c r="E1966" s="26"/>
      <c r="F1966" s="27"/>
    </row>
    <row r="1967" spans="1:6" ht="15" customHeight="1">
      <c r="A1967" s="9"/>
      <c r="B1967" s="25"/>
      <c r="C1967" s="11"/>
      <c r="D1967" s="12"/>
      <c r="E1967" s="26"/>
      <c r="F1967" s="27"/>
    </row>
    <row r="1968" spans="1:6" ht="15" customHeight="1">
      <c r="A1968" s="9"/>
      <c r="B1968" s="25"/>
      <c r="C1968" s="11"/>
      <c r="D1968" s="12"/>
      <c r="E1968" s="26"/>
      <c r="F1968" s="27"/>
    </row>
    <row r="1969" spans="1:6" ht="15" customHeight="1">
      <c r="A1969" s="9"/>
      <c r="B1969" s="25"/>
      <c r="C1969" s="11"/>
      <c r="D1969" s="12"/>
      <c r="E1969" s="26"/>
      <c r="F1969" s="27"/>
    </row>
    <row r="1970" spans="1:6" ht="15" customHeight="1">
      <c r="A1970" s="9"/>
      <c r="B1970" s="25"/>
      <c r="C1970" s="11"/>
      <c r="D1970" s="12"/>
      <c r="E1970" s="26"/>
      <c r="F1970" s="27"/>
    </row>
    <row r="1971" spans="1:6" ht="15" customHeight="1">
      <c r="A1971" s="9"/>
      <c r="B1971" s="25"/>
      <c r="C1971" s="11"/>
      <c r="D1971" s="12"/>
      <c r="E1971" s="26"/>
      <c r="F1971" s="27"/>
    </row>
    <row r="1972" spans="1:6" ht="15" customHeight="1">
      <c r="A1972" s="9"/>
      <c r="B1972" s="25"/>
      <c r="C1972" s="11"/>
      <c r="D1972" s="12"/>
      <c r="E1972" s="26"/>
      <c r="F1972" s="27"/>
    </row>
    <row r="1973" spans="1:6" ht="15" customHeight="1">
      <c r="A1973" s="9"/>
      <c r="B1973" s="25"/>
      <c r="C1973" s="11"/>
      <c r="D1973" s="12"/>
      <c r="E1973" s="26"/>
      <c r="F1973" s="27"/>
    </row>
    <row r="1974" spans="1:6" ht="15" customHeight="1">
      <c r="A1974" s="9"/>
      <c r="B1974" s="25"/>
      <c r="C1974" s="11"/>
      <c r="D1974" s="12"/>
      <c r="E1974" s="26"/>
      <c r="F1974" s="27"/>
    </row>
    <row r="1975" spans="1:6" ht="15" customHeight="1">
      <c r="A1975" s="9"/>
      <c r="B1975" s="25"/>
      <c r="C1975" s="11"/>
      <c r="D1975" s="12"/>
      <c r="E1975" s="26"/>
      <c r="F1975" s="27"/>
    </row>
    <row r="1976" spans="1:6" ht="15" customHeight="1">
      <c r="A1976" s="9"/>
      <c r="B1976" s="25"/>
      <c r="C1976" s="11"/>
      <c r="D1976" s="12"/>
      <c r="E1976" s="26"/>
      <c r="F1976" s="27"/>
    </row>
    <row r="1977" spans="1:6" ht="15" customHeight="1">
      <c r="A1977" s="9"/>
      <c r="B1977" s="25"/>
      <c r="C1977" s="11"/>
      <c r="D1977" s="12"/>
      <c r="E1977" s="26"/>
      <c r="F1977" s="27"/>
    </row>
    <row r="1978" spans="1:6" ht="15" customHeight="1">
      <c r="A1978" s="9"/>
      <c r="B1978" s="25"/>
      <c r="C1978" s="11"/>
      <c r="D1978" s="12"/>
      <c r="E1978" s="26"/>
      <c r="F1978" s="27"/>
    </row>
    <row r="1979" spans="1:6" ht="15" customHeight="1">
      <c r="A1979" s="9"/>
      <c r="B1979" s="25"/>
      <c r="C1979" s="11"/>
      <c r="D1979" s="12"/>
      <c r="E1979" s="26"/>
      <c r="F1979" s="27"/>
    </row>
    <row r="1980" spans="1:6" ht="15" customHeight="1">
      <c r="A1980" s="9"/>
      <c r="B1980" s="25"/>
      <c r="C1980" s="11"/>
      <c r="D1980" s="12"/>
      <c r="E1980" s="26"/>
      <c r="F1980" s="27"/>
    </row>
    <row r="1981" spans="1:6" ht="15" customHeight="1">
      <c r="A1981" s="9"/>
      <c r="B1981" s="25"/>
      <c r="C1981" s="11"/>
      <c r="D1981" s="12"/>
      <c r="E1981" s="26"/>
      <c r="F1981" s="27"/>
    </row>
    <row r="1982" spans="1:6" ht="15" customHeight="1">
      <c r="A1982" s="9"/>
      <c r="B1982" s="25"/>
      <c r="C1982" s="11"/>
      <c r="D1982" s="12"/>
      <c r="E1982" s="26"/>
      <c r="F1982" s="27"/>
    </row>
    <row r="1983" spans="1:6" ht="15" customHeight="1">
      <c r="A1983" s="9"/>
      <c r="B1983" s="25"/>
      <c r="C1983" s="11"/>
      <c r="D1983" s="12"/>
      <c r="E1983" s="26"/>
      <c r="F1983" s="27"/>
    </row>
    <row r="1984" spans="1:6" ht="15" customHeight="1">
      <c r="A1984" s="9"/>
      <c r="B1984" s="25"/>
      <c r="C1984" s="11"/>
      <c r="D1984" s="12"/>
      <c r="E1984" s="26"/>
      <c r="F1984" s="27"/>
    </row>
    <row r="1985" spans="1:6" ht="15" customHeight="1">
      <c r="A1985" s="9"/>
      <c r="B1985" s="25"/>
      <c r="C1985" s="11"/>
      <c r="D1985" s="12"/>
      <c r="E1985" s="26"/>
      <c r="F1985" s="27"/>
    </row>
    <row r="1986" spans="1:6" ht="15" customHeight="1">
      <c r="A1986" s="9"/>
      <c r="B1986" s="25"/>
      <c r="C1986" s="11"/>
      <c r="D1986" s="12"/>
      <c r="E1986" s="26"/>
      <c r="F1986" s="27"/>
    </row>
    <row r="1987" spans="1:6" ht="15" customHeight="1">
      <c r="A1987" s="9"/>
      <c r="B1987" s="25"/>
      <c r="C1987" s="11"/>
      <c r="D1987" s="12"/>
      <c r="E1987" s="26"/>
      <c r="F1987" s="27"/>
    </row>
    <row r="1988" spans="1:6" ht="15" customHeight="1">
      <c r="A1988" s="9"/>
      <c r="B1988" s="25"/>
      <c r="C1988" s="11"/>
      <c r="D1988" s="12"/>
      <c r="E1988" s="26"/>
      <c r="F1988" s="27"/>
    </row>
    <row r="1989" spans="1:6" ht="15" customHeight="1">
      <c r="A1989" s="9"/>
      <c r="B1989" s="25"/>
      <c r="C1989" s="11"/>
      <c r="D1989" s="12"/>
      <c r="E1989" s="26"/>
      <c r="F1989" s="27"/>
    </row>
    <row r="1990" spans="1:6" ht="15" customHeight="1">
      <c r="A1990" s="9"/>
      <c r="B1990" s="25"/>
      <c r="C1990" s="11"/>
      <c r="D1990" s="12"/>
      <c r="E1990" s="26"/>
      <c r="F1990" s="27"/>
    </row>
    <row r="1991" spans="1:6" ht="15" customHeight="1">
      <c r="A1991" s="9"/>
      <c r="B1991" s="25"/>
      <c r="C1991" s="11"/>
      <c r="D1991" s="12"/>
      <c r="E1991" s="26"/>
      <c r="F1991" s="27"/>
    </row>
    <row r="1992" spans="1:6" ht="15" customHeight="1">
      <c r="A1992" s="9"/>
      <c r="B1992" s="25"/>
      <c r="C1992" s="11"/>
      <c r="D1992" s="12"/>
      <c r="E1992" s="26"/>
      <c r="F1992" s="27"/>
    </row>
    <row r="1993" spans="1:6" ht="15" customHeight="1">
      <c r="A1993" s="9"/>
      <c r="B1993" s="25"/>
      <c r="C1993" s="11"/>
      <c r="D1993" s="12"/>
      <c r="E1993" s="26"/>
      <c r="F1993" s="27"/>
    </row>
    <row r="1994" spans="1:6" ht="15" customHeight="1">
      <c r="A1994" s="9"/>
      <c r="B1994" s="25"/>
      <c r="C1994" s="11"/>
      <c r="D1994" s="12"/>
      <c r="E1994" s="26"/>
      <c r="F1994" s="27"/>
    </row>
    <row r="1995" spans="1:6" ht="15" customHeight="1">
      <c r="A1995" s="9"/>
      <c r="B1995" s="25"/>
      <c r="C1995" s="11"/>
      <c r="D1995" s="12"/>
      <c r="E1995" s="26"/>
      <c r="F1995" s="27"/>
    </row>
    <row r="1996" spans="1:6" ht="15" customHeight="1">
      <c r="A1996" s="9"/>
      <c r="B1996" s="25"/>
      <c r="C1996" s="11"/>
      <c r="D1996" s="12"/>
      <c r="E1996" s="26"/>
      <c r="F1996" s="27"/>
    </row>
    <row r="1997" spans="1:6" ht="15" customHeight="1">
      <c r="A1997" s="9"/>
      <c r="B1997" s="25"/>
      <c r="C1997" s="11"/>
      <c r="D1997" s="12"/>
      <c r="E1997" s="26"/>
      <c r="F1997" s="27"/>
    </row>
    <row r="1998" spans="1:6" ht="15" customHeight="1">
      <c r="A1998" s="9"/>
      <c r="B1998" s="25"/>
      <c r="C1998" s="11"/>
      <c r="D1998" s="12"/>
      <c r="E1998" s="26"/>
      <c r="F1998" s="27"/>
    </row>
    <row r="1999" spans="1:6" ht="15" customHeight="1">
      <c r="A1999" s="9"/>
      <c r="B1999" s="25"/>
      <c r="C1999" s="11"/>
      <c r="D1999" s="12"/>
      <c r="E1999" s="26"/>
      <c r="F1999" s="27"/>
    </row>
    <row r="2000" spans="1:6" ht="15" customHeight="1">
      <c r="A2000" s="21"/>
      <c r="B2000" s="39"/>
      <c r="C2000" s="40"/>
      <c r="D2000" s="41"/>
      <c r="E2000" s="42"/>
      <c r="F2000" s="24"/>
    </row>
    <row r="2001" spans="1:6" ht="15" customHeight="1">
      <c r="A2001" s="15" t="s">
        <v>1</v>
      </c>
      <c r="B2001" s="43" t="s">
        <v>29</v>
      </c>
      <c r="C2001" s="17" t="s">
        <v>1</v>
      </c>
      <c r="D2001" s="18"/>
      <c r="E2001" s="44" t="s">
        <v>18</v>
      </c>
      <c r="F2001" s="38"/>
    </row>
    <row r="2002" spans="1:6" ht="15" customHeight="1">
      <c r="A2002" s="9"/>
      <c r="B2002" s="107"/>
      <c r="C2002" s="11"/>
      <c r="D2002" s="12"/>
      <c r="E2002" s="108"/>
      <c r="F2002" s="14"/>
    </row>
    <row r="2003" spans="1:6" ht="15" customHeight="1" thickBot="1">
      <c r="A2003" s="47"/>
      <c r="B2003" s="48" t="s">
        <v>401</v>
      </c>
      <c r="C2003" s="109">
        <f>C1926+0.01</f>
        <v>3.2599999999999967</v>
      </c>
      <c r="D2003" s="50"/>
      <c r="E2003" s="51"/>
      <c r="F2003" s="52"/>
    </row>
    <row r="2004" spans="1:6" ht="15" customHeight="1">
      <c r="A2004" s="159"/>
      <c r="B2004" s="3"/>
      <c r="C2004" s="4"/>
      <c r="D2004" s="5"/>
      <c r="E2004" s="6"/>
      <c r="F2004" s="7"/>
    </row>
    <row r="2005" spans="1:6" ht="15" customHeight="1">
      <c r="A2005" s="9"/>
      <c r="B2005" s="10" t="s">
        <v>327</v>
      </c>
      <c r="C2005" s="11"/>
      <c r="D2005" s="12"/>
      <c r="E2005" s="62"/>
      <c r="F2005" s="63"/>
    </row>
    <row r="2006" spans="1:6" ht="15" customHeight="1">
      <c r="A2006" s="15"/>
      <c r="B2006" s="16"/>
      <c r="C2006" s="17"/>
      <c r="D2006" s="18"/>
      <c r="E2006" s="104"/>
      <c r="F2006" s="105"/>
    </row>
    <row r="2007" spans="1:6" ht="15" customHeight="1">
      <c r="A2007" s="21"/>
      <c r="B2007" s="25"/>
      <c r="C2007" s="11"/>
      <c r="D2007" s="12"/>
      <c r="E2007" s="23"/>
      <c r="F2007" s="24"/>
    </row>
    <row r="2008" spans="1:6" ht="15" customHeight="1">
      <c r="A2008" s="152"/>
      <c r="B2008" s="30" t="s">
        <v>313</v>
      </c>
      <c r="C2008" s="153"/>
      <c r="D2008" s="132"/>
      <c r="E2008" s="154"/>
      <c r="F2008" s="14"/>
    </row>
    <row r="2009" spans="1:6" ht="15" customHeight="1">
      <c r="A2009" s="29"/>
      <c r="B2009" s="25"/>
      <c r="C2009" s="11"/>
      <c r="D2009" s="12"/>
      <c r="E2009" s="26"/>
      <c r="F2009" s="27"/>
    </row>
    <row r="2010" spans="1:6" ht="15" customHeight="1">
      <c r="A2010" s="152"/>
      <c r="B2010" s="30" t="s">
        <v>314</v>
      </c>
      <c r="C2010" s="153"/>
      <c r="D2010" s="132"/>
      <c r="E2010" s="154"/>
      <c r="F2010" s="14"/>
    </row>
    <row r="2011" spans="1:6" ht="15" customHeight="1">
      <c r="A2011" s="152"/>
      <c r="B2011" s="30" t="s">
        <v>315</v>
      </c>
      <c r="C2011" s="11"/>
      <c r="D2011" s="129"/>
      <c r="E2011" s="26"/>
      <c r="F2011" s="27"/>
    </row>
    <row r="2012" spans="1:6" ht="15" customHeight="1">
      <c r="A2012" s="29"/>
      <c r="B2012" s="25"/>
      <c r="C2012" s="11"/>
      <c r="D2012" s="12"/>
      <c r="E2012" s="26"/>
      <c r="F2012" s="27"/>
    </row>
    <row r="2013" spans="1:6" ht="15" customHeight="1">
      <c r="A2013" s="29"/>
      <c r="B2013" s="25" t="s">
        <v>71</v>
      </c>
      <c r="C2013" s="34"/>
      <c r="D2013" s="129"/>
      <c r="E2013" s="26"/>
      <c r="F2013" s="27"/>
    </row>
    <row r="2014" spans="1:6" ht="15" customHeight="1">
      <c r="A2014" s="29"/>
      <c r="B2014" s="25"/>
      <c r="C2014" s="11"/>
      <c r="D2014" s="12"/>
      <c r="E2014" s="26"/>
      <c r="F2014" s="27"/>
    </row>
    <row r="2015" spans="1:6" ht="15" customHeight="1">
      <c r="A2015" s="29"/>
      <c r="B2015" s="25" t="s">
        <v>72</v>
      </c>
      <c r="C2015" s="34"/>
      <c r="D2015" s="129"/>
      <c r="E2015" s="26"/>
      <c r="F2015" s="27"/>
    </row>
    <row r="2016" spans="1:6" ht="15" customHeight="1">
      <c r="A2016" s="29"/>
      <c r="B2016" s="25" t="s">
        <v>73</v>
      </c>
      <c r="C2016" s="11"/>
      <c r="D2016" s="12"/>
      <c r="E2016" s="26"/>
      <c r="F2016" s="27"/>
    </row>
    <row r="2017" spans="1:6" ht="15" customHeight="1">
      <c r="A2017" s="29"/>
      <c r="B2017" s="25" t="s">
        <v>74</v>
      </c>
      <c r="C2017" s="34"/>
      <c r="D2017" s="129"/>
      <c r="E2017" s="26"/>
      <c r="F2017" s="27"/>
    </row>
    <row r="2018" spans="1:6" ht="15" customHeight="1">
      <c r="A2018" s="29"/>
      <c r="B2018" s="25"/>
      <c r="C2018" s="11"/>
      <c r="D2018" s="12"/>
      <c r="E2018" s="26"/>
      <c r="F2018" s="27"/>
    </row>
    <row r="2019" spans="1:6" ht="15" customHeight="1">
      <c r="A2019" s="29"/>
      <c r="B2019" s="25" t="s">
        <v>75</v>
      </c>
      <c r="C2019" s="34"/>
      <c r="D2019" s="129"/>
      <c r="E2019" s="26"/>
      <c r="F2019" s="27"/>
    </row>
    <row r="2020" spans="1:6" ht="15" customHeight="1">
      <c r="A2020" s="29"/>
      <c r="B2020" s="25" t="s">
        <v>76</v>
      </c>
      <c r="C2020" s="11"/>
      <c r="D2020" s="12"/>
      <c r="E2020" s="26"/>
      <c r="F2020" s="27"/>
    </row>
    <row r="2021" spans="1:6" ht="15" customHeight="1">
      <c r="A2021" s="29"/>
      <c r="B2021" s="25"/>
      <c r="C2021" s="34"/>
      <c r="D2021" s="129"/>
      <c r="E2021" s="26"/>
      <c r="F2021" s="27"/>
    </row>
    <row r="2022" spans="1:6" ht="15" customHeight="1">
      <c r="A2022" s="29"/>
      <c r="B2022" s="25" t="s">
        <v>77</v>
      </c>
      <c r="C2022" s="11"/>
      <c r="D2022" s="12"/>
      <c r="E2022" s="26"/>
      <c r="F2022" s="27"/>
    </row>
    <row r="2023" spans="1:6" ht="15" customHeight="1">
      <c r="A2023" s="29"/>
      <c r="B2023" s="25" t="s">
        <v>78</v>
      </c>
      <c r="C2023" s="34"/>
      <c r="D2023" s="129"/>
      <c r="E2023" s="26"/>
      <c r="F2023" s="27"/>
    </row>
    <row r="2024" spans="1:6" ht="15" customHeight="1">
      <c r="A2024" s="29"/>
      <c r="B2024" s="25" t="s">
        <v>79</v>
      </c>
      <c r="C2024" s="11"/>
      <c r="D2024" s="12"/>
      <c r="E2024" s="26"/>
      <c r="F2024" s="27"/>
    </row>
    <row r="2025" spans="1:6" ht="15" customHeight="1">
      <c r="A2025" s="29"/>
      <c r="B2025" s="25"/>
      <c r="C2025" s="34"/>
      <c r="D2025" s="129"/>
      <c r="E2025" s="26"/>
      <c r="F2025" s="27"/>
    </row>
    <row r="2026" spans="1:6" ht="15" customHeight="1">
      <c r="A2026" s="29"/>
      <c r="B2026" s="25" t="s">
        <v>328</v>
      </c>
      <c r="C2026" s="11"/>
      <c r="D2026" s="12"/>
      <c r="E2026" s="26"/>
      <c r="F2026" s="27"/>
    </row>
    <row r="2027" spans="1:6" ht="15" customHeight="1">
      <c r="A2027" s="29"/>
      <c r="B2027" s="57"/>
      <c r="C2027" s="11"/>
      <c r="D2027" s="12"/>
      <c r="E2027" s="26"/>
      <c r="F2027" s="27"/>
    </row>
    <row r="2028" spans="1:6" ht="15" customHeight="1">
      <c r="A2028" s="29"/>
      <c r="B2028" s="55" t="s">
        <v>317</v>
      </c>
      <c r="C2028" s="11"/>
      <c r="D2028" s="12"/>
      <c r="E2028" s="26"/>
      <c r="F2028" s="27"/>
    </row>
    <row r="2029" spans="1:6" ht="15" customHeight="1">
      <c r="A2029" s="29"/>
      <c r="B2029" s="57"/>
      <c r="C2029" s="11"/>
      <c r="D2029" s="12"/>
      <c r="E2029" s="26"/>
      <c r="F2029" s="27"/>
    </row>
    <row r="2030" spans="1:6" ht="15" customHeight="1">
      <c r="A2030" s="29"/>
      <c r="B2030" s="25" t="s">
        <v>329</v>
      </c>
      <c r="C2030" s="11"/>
      <c r="D2030" s="12"/>
      <c r="E2030" s="26"/>
      <c r="F2030" s="27"/>
    </row>
    <row r="2031" spans="1:6" ht="15" customHeight="1">
      <c r="A2031" s="29"/>
      <c r="B2031" s="106"/>
      <c r="C2031" s="11"/>
      <c r="D2031" s="12"/>
      <c r="E2031" s="26"/>
      <c r="F2031" s="27"/>
    </row>
    <row r="2032" spans="1:6" ht="15" customHeight="1">
      <c r="A2032" s="29"/>
      <c r="B2032" s="25" t="s">
        <v>563</v>
      </c>
      <c r="C2032" s="11"/>
      <c r="D2032" s="12"/>
      <c r="E2032" s="26"/>
      <c r="F2032" s="27"/>
    </row>
    <row r="2033" spans="1:6" ht="15" customHeight="1">
      <c r="A2033" s="29"/>
      <c r="B2033" s="57"/>
      <c r="C2033" s="11"/>
      <c r="D2033" s="12"/>
      <c r="E2033" s="26"/>
      <c r="F2033" s="27"/>
    </row>
    <row r="2034" spans="1:6" ht="15" customHeight="1">
      <c r="A2034" s="9"/>
      <c r="B2034" s="25" t="s">
        <v>81</v>
      </c>
      <c r="C2034" s="11"/>
      <c r="D2034" s="12"/>
      <c r="E2034" s="26"/>
      <c r="F2034" s="27"/>
    </row>
    <row r="2035" spans="1:6" ht="15" customHeight="1">
      <c r="A2035" s="9"/>
      <c r="B2035" s="25"/>
      <c r="C2035" s="11"/>
      <c r="D2035" s="12"/>
      <c r="E2035" s="26"/>
      <c r="F2035" s="27"/>
    </row>
    <row r="2036" spans="1:6" ht="15" customHeight="1">
      <c r="A2036" s="9" t="s">
        <v>2</v>
      </c>
      <c r="B2036" s="25" t="s">
        <v>330</v>
      </c>
      <c r="C2036" s="11">
        <v>4</v>
      </c>
      <c r="D2036" s="12" t="s">
        <v>25</v>
      </c>
      <c r="E2036" s="26"/>
      <c r="F2036" s="27"/>
    </row>
    <row r="2037" spans="1:6" ht="15" customHeight="1">
      <c r="A2037" s="9"/>
      <c r="B2037" s="25"/>
      <c r="C2037" s="11"/>
      <c r="D2037" s="12"/>
      <c r="E2037" s="26"/>
      <c r="F2037" s="27"/>
    </row>
    <row r="2038" spans="1:6" ht="15" customHeight="1">
      <c r="A2038" s="9" t="s">
        <v>6</v>
      </c>
      <c r="B2038" s="25" t="s">
        <v>320</v>
      </c>
      <c r="C2038" s="11">
        <v>10</v>
      </c>
      <c r="D2038" s="12" t="s">
        <v>25</v>
      </c>
      <c r="E2038" s="26"/>
      <c r="F2038" s="27"/>
    </row>
    <row r="2039" spans="1:6" ht="15" customHeight="1">
      <c r="A2039" s="9"/>
      <c r="B2039" s="25"/>
      <c r="C2039" s="11"/>
      <c r="D2039" s="12"/>
      <c r="E2039" s="26"/>
      <c r="F2039" s="27"/>
    </row>
    <row r="2040" spans="1:6" ht="15" customHeight="1">
      <c r="A2040" s="29" t="s">
        <v>7</v>
      </c>
      <c r="B2040" s="55" t="s">
        <v>108</v>
      </c>
      <c r="C2040" s="11"/>
      <c r="D2040" s="12"/>
      <c r="E2040" s="155"/>
      <c r="F2040" s="156"/>
    </row>
    <row r="2041" spans="1:6" ht="15" customHeight="1">
      <c r="A2041" s="29"/>
      <c r="B2041" s="55" t="s">
        <v>321</v>
      </c>
      <c r="C2041" s="11">
        <v>1</v>
      </c>
      <c r="D2041" s="12" t="s">
        <v>32</v>
      </c>
      <c r="E2041" s="155"/>
      <c r="F2041" s="156"/>
    </row>
    <row r="2042" spans="1:6" ht="15" customHeight="1">
      <c r="A2042" s="83"/>
      <c r="B2042" s="30"/>
      <c r="C2042" s="11"/>
      <c r="D2042" s="12"/>
      <c r="E2042" s="157"/>
      <c r="F2042" s="134"/>
    </row>
    <row r="2043" spans="1:6" ht="15" customHeight="1">
      <c r="A2043" s="29" t="s">
        <v>8</v>
      </c>
      <c r="B2043" s="55" t="s">
        <v>322</v>
      </c>
      <c r="C2043" s="11"/>
      <c r="D2043" s="12" t="s">
        <v>1</v>
      </c>
      <c r="E2043" s="155"/>
      <c r="F2043" s="156"/>
    </row>
    <row r="2044" spans="1:6" ht="15" customHeight="1">
      <c r="A2044" s="29"/>
      <c r="B2044" s="55" t="s">
        <v>323</v>
      </c>
      <c r="C2044" s="11">
        <v>1</v>
      </c>
      <c r="D2044" s="12" t="s">
        <v>32</v>
      </c>
      <c r="E2044" s="155"/>
      <c r="F2044" s="156"/>
    </row>
    <row r="2045" spans="1:6" ht="15" customHeight="1">
      <c r="A2045" s="29"/>
      <c r="B2045" s="55"/>
      <c r="C2045" s="11"/>
      <c r="D2045" s="12"/>
      <c r="E2045" s="155"/>
      <c r="F2045" s="156"/>
    </row>
    <row r="2046" spans="1:6" ht="15" customHeight="1">
      <c r="A2046" s="29" t="s">
        <v>10</v>
      </c>
      <c r="B2046" s="55" t="s">
        <v>331</v>
      </c>
      <c r="C2046" s="11"/>
      <c r="D2046" s="12" t="s">
        <v>1</v>
      </c>
      <c r="E2046" s="155"/>
      <c r="F2046" s="156"/>
    </row>
    <row r="2047" spans="1:6" ht="15" customHeight="1">
      <c r="A2047" s="29"/>
      <c r="B2047" s="55" t="s">
        <v>321</v>
      </c>
      <c r="C2047" s="11">
        <v>3</v>
      </c>
      <c r="D2047" s="12" t="s">
        <v>32</v>
      </c>
      <c r="E2047" s="155"/>
      <c r="F2047" s="156"/>
    </row>
    <row r="2048" spans="1:6" ht="15" customHeight="1">
      <c r="A2048" s="29"/>
      <c r="B2048" s="55"/>
      <c r="C2048" s="11"/>
      <c r="D2048" s="12"/>
      <c r="E2048" s="155"/>
      <c r="F2048" s="156"/>
    </row>
    <row r="2049" spans="1:6" ht="15" customHeight="1">
      <c r="A2049" s="9"/>
      <c r="B2049" s="25" t="s">
        <v>326</v>
      </c>
      <c r="C2049" s="11"/>
      <c r="D2049" s="12"/>
      <c r="E2049" s="26"/>
      <c r="F2049" s="27"/>
    </row>
    <row r="2050" spans="1:6" ht="15" customHeight="1">
      <c r="A2050" s="9"/>
      <c r="B2050" s="25"/>
      <c r="C2050" s="11"/>
      <c r="D2050" s="12"/>
      <c r="E2050" s="26"/>
      <c r="F2050" s="27"/>
    </row>
    <row r="2051" spans="1:6" ht="15" customHeight="1">
      <c r="A2051" s="9"/>
      <c r="B2051" s="25" t="s">
        <v>82</v>
      </c>
      <c r="C2051" s="11"/>
      <c r="D2051" s="12"/>
      <c r="E2051" s="26"/>
      <c r="F2051" s="27"/>
    </row>
    <row r="2052" spans="1:6" ht="15" customHeight="1">
      <c r="A2052" s="9"/>
      <c r="B2052" s="25"/>
      <c r="C2052" s="11"/>
      <c r="D2052" s="12"/>
      <c r="E2052" s="26"/>
      <c r="F2052" s="27"/>
    </row>
    <row r="2053" spans="1:6" ht="15" customHeight="1">
      <c r="A2053" s="9" t="s">
        <v>14</v>
      </c>
      <c r="B2053" s="25" t="s">
        <v>332</v>
      </c>
      <c r="C2053" s="11">
        <v>1</v>
      </c>
      <c r="D2053" s="12" t="s">
        <v>32</v>
      </c>
      <c r="E2053" s="26"/>
      <c r="F2053" s="27"/>
    </row>
    <row r="2054" spans="1:6" ht="15" customHeight="1">
      <c r="A2054" s="9"/>
      <c r="B2054" s="25"/>
      <c r="C2054" s="11"/>
      <c r="D2054" s="12"/>
      <c r="E2054" s="26"/>
      <c r="F2054" s="27"/>
    </row>
    <row r="2055" spans="1:6" ht="15" customHeight="1">
      <c r="A2055" s="29"/>
      <c r="B2055" s="28" t="s">
        <v>333</v>
      </c>
      <c r="C2055" s="131"/>
      <c r="D2055" s="132"/>
      <c r="E2055" s="26"/>
      <c r="F2055" s="27"/>
    </row>
    <row r="2056" spans="1:6" ht="15" customHeight="1">
      <c r="A2056" s="29"/>
      <c r="B2056" s="25"/>
      <c r="C2056" s="11"/>
      <c r="D2056" s="12"/>
      <c r="E2056" s="26"/>
      <c r="F2056" s="27"/>
    </row>
    <row r="2057" spans="1:6" ht="15" customHeight="1">
      <c r="A2057" s="29" t="s">
        <v>16</v>
      </c>
      <c r="B2057" s="25" t="s">
        <v>334</v>
      </c>
      <c r="C2057" s="34"/>
      <c r="D2057" s="129"/>
      <c r="E2057" s="26"/>
      <c r="F2057" s="27"/>
    </row>
    <row r="2058" spans="1:6" ht="15" customHeight="1">
      <c r="A2058" s="29"/>
      <c r="B2058" s="25" t="s">
        <v>335</v>
      </c>
      <c r="C2058" s="11"/>
      <c r="D2058" s="12"/>
      <c r="E2058" s="26"/>
      <c r="F2058" s="27"/>
    </row>
    <row r="2059" spans="1:6" ht="15" customHeight="1">
      <c r="A2059" s="29"/>
      <c r="B2059" s="25" t="s">
        <v>336</v>
      </c>
      <c r="C2059" s="34"/>
      <c r="D2059" s="129"/>
      <c r="E2059" s="26"/>
      <c r="F2059" s="27"/>
    </row>
    <row r="2060" spans="1:6" ht="15" customHeight="1">
      <c r="A2060" s="29"/>
      <c r="B2060" s="25" t="s">
        <v>337</v>
      </c>
      <c r="C2060" s="11"/>
      <c r="D2060" s="12"/>
      <c r="E2060" s="26"/>
      <c r="F2060" s="27"/>
    </row>
    <row r="2061" spans="1:6" ht="15" customHeight="1">
      <c r="A2061" s="29"/>
      <c r="B2061" s="25" t="s">
        <v>338</v>
      </c>
      <c r="C2061" s="34"/>
      <c r="D2061" s="129"/>
      <c r="E2061" s="26"/>
      <c r="F2061" s="27"/>
    </row>
    <row r="2062" spans="1:6" ht="15" customHeight="1">
      <c r="A2062" s="29"/>
      <c r="B2062" s="25" t="s">
        <v>339</v>
      </c>
      <c r="C2062" s="11"/>
      <c r="D2062" s="12"/>
      <c r="E2062" s="26"/>
      <c r="F2062" s="27"/>
    </row>
    <row r="2063" spans="1:6" ht="15" customHeight="1">
      <c r="A2063" s="29"/>
      <c r="B2063" s="25" t="s">
        <v>340</v>
      </c>
      <c r="C2063" s="34">
        <v>1</v>
      </c>
      <c r="D2063" s="129" t="s">
        <v>32</v>
      </c>
      <c r="E2063" s="26"/>
      <c r="F2063" s="27"/>
    </row>
    <row r="2064" spans="1:6" ht="15" customHeight="1">
      <c r="A2064" s="29"/>
      <c r="B2064" s="25"/>
      <c r="C2064" s="11"/>
      <c r="D2064" s="12"/>
      <c r="E2064" s="26"/>
      <c r="F2064" s="27"/>
    </row>
    <row r="2065" spans="1:6" ht="15" customHeight="1">
      <c r="A2065" s="29"/>
      <c r="B2065" s="25" t="s">
        <v>341</v>
      </c>
      <c r="C2065" s="34"/>
      <c r="D2065" s="129"/>
      <c r="E2065" s="26"/>
      <c r="F2065" s="27"/>
    </row>
    <row r="2066" spans="1:6" ht="15" customHeight="1">
      <c r="A2066" s="29"/>
      <c r="B2066" s="25"/>
      <c r="C2066" s="11"/>
      <c r="D2066" s="12"/>
      <c r="E2066" s="26"/>
      <c r="F2066" s="27"/>
    </row>
    <row r="2067" spans="1:6" ht="15" customHeight="1">
      <c r="A2067" s="29" t="s">
        <v>24</v>
      </c>
      <c r="B2067" s="25" t="s">
        <v>566</v>
      </c>
      <c r="C2067" s="34"/>
      <c r="D2067" s="129"/>
      <c r="E2067" s="26"/>
      <c r="F2067" s="27"/>
    </row>
    <row r="2068" spans="1:6" ht="15" customHeight="1">
      <c r="A2068" s="29"/>
      <c r="B2068" s="25" t="s">
        <v>343</v>
      </c>
      <c r="C2068" s="11">
        <v>1</v>
      </c>
      <c r="D2068" s="12" t="s">
        <v>32</v>
      </c>
      <c r="E2068" s="26"/>
      <c r="F2068" s="27"/>
    </row>
    <row r="2069" spans="1:6" ht="15" customHeight="1">
      <c r="A2069" s="29"/>
      <c r="B2069" s="25"/>
      <c r="C2069" s="34"/>
      <c r="D2069" s="129"/>
      <c r="E2069" s="26"/>
      <c r="F2069" s="27"/>
    </row>
    <row r="2070" spans="1:6" ht="15" customHeight="1">
      <c r="A2070" s="29" t="s">
        <v>31</v>
      </c>
      <c r="B2070" s="25" t="s">
        <v>344</v>
      </c>
      <c r="C2070" s="11"/>
      <c r="D2070" s="12"/>
      <c r="E2070" s="26"/>
      <c r="F2070" s="27"/>
    </row>
    <row r="2071" spans="1:6" ht="15" customHeight="1">
      <c r="A2071" s="29"/>
      <c r="B2071" s="25" t="s">
        <v>345</v>
      </c>
      <c r="C2071" s="34">
        <v>1</v>
      </c>
      <c r="D2071" s="129" t="s">
        <v>32</v>
      </c>
      <c r="E2071" s="26"/>
      <c r="F2071" s="27"/>
    </row>
    <row r="2072" spans="1:6" ht="15" customHeight="1">
      <c r="A2072" s="29"/>
      <c r="B2072" s="25"/>
      <c r="C2072" s="11"/>
      <c r="D2072" s="12"/>
      <c r="E2072" s="26"/>
      <c r="F2072" s="27"/>
    </row>
    <row r="2073" spans="1:6" ht="15" customHeight="1">
      <c r="A2073" s="29"/>
      <c r="B2073" s="25"/>
      <c r="C2073" s="11"/>
      <c r="D2073" s="12"/>
      <c r="E2073" s="26"/>
      <c r="F2073" s="27"/>
    </row>
    <row r="2074" spans="1:6" ht="15" customHeight="1">
      <c r="A2074" s="29"/>
      <c r="B2074" s="45"/>
      <c r="C2074" s="34"/>
      <c r="D2074" s="12"/>
      <c r="E2074" s="26"/>
      <c r="F2074" s="27"/>
    </row>
    <row r="2075" spans="1:6" ht="15" customHeight="1">
      <c r="A2075" s="29"/>
      <c r="B2075" s="25"/>
      <c r="C2075" s="11"/>
      <c r="D2075" s="12"/>
      <c r="E2075" s="26"/>
      <c r="F2075" s="27"/>
    </row>
    <row r="2076" spans="1:6" ht="15" customHeight="1">
      <c r="A2076" s="29"/>
      <c r="B2076" s="25"/>
      <c r="C2076" s="11"/>
      <c r="D2076" s="12"/>
      <c r="E2076" s="26"/>
      <c r="F2076" s="27"/>
    </row>
    <row r="2077" spans="1:6" ht="15" customHeight="1">
      <c r="A2077" s="21"/>
      <c r="B2077" s="39"/>
      <c r="C2077" s="40"/>
      <c r="D2077" s="41"/>
      <c r="E2077" s="42"/>
      <c r="F2077" s="24"/>
    </row>
    <row r="2078" spans="1:6" ht="15" customHeight="1">
      <c r="A2078" s="15"/>
      <c r="B2078" s="43" t="s">
        <v>17</v>
      </c>
      <c r="C2078" s="17"/>
      <c r="D2078" s="18"/>
      <c r="E2078" s="44" t="s">
        <v>35</v>
      </c>
      <c r="F2078" s="38"/>
    </row>
    <row r="2079" spans="1:6" ht="15" customHeight="1">
      <c r="A2079" s="9"/>
      <c r="B2079" s="45"/>
      <c r="C2079" s="11"/>
      <c r="D2079" s="12"/>
      <c r="F2079" s="14"/>
    </row>
    <row r="2080" spans="1:6" ht="15" customHeight="1" thickBot="1">
      <c r="A2080" s="47"/>
      <c r="B2080" s="48" t="s">
        <v>401</v>
      </c>
      <c r="C2080" s="109">
        <f>C2003+0.01</f>
        <v>3.2699999999999965</v>
      </c>
      <c r="D2080" s="50"/>
      <c r="E2080" s="51"/>
      <c r="F2080" s="52"/>
    </row>
    <row r="2081" spans="1:6" ht="15" customHeight="1">
      <c r="A2081" s="2"/>
      <c r="B2081" s="3"/>
      <c r="C2081" s="4"/>
      <c r="D2081" s="5"/>
      <c r="E2081" s="6"/>
      <c r="F2081" s="7"/>
    </row>
    <row r="2082" spans="1:6" ht="15" customHeight="1">
      <c r="A2082" s="9"/>
      <c r="B2082" s="45"/>
      <c r="C2082" s="11"/>
      <c r="D2082" s="12"/>
      <c r="E2082" s="79" t="s">
        <v>327</v>
      </c>
      <c r="F2082" s="14"/>
    </row>
    <row r="2083" spans="1:6" ht="15" customHeight="1">
      <c r="A2083" s="15"/>
      <c r="B2083" s="16"/>
      <c r="C2083" s="17"/>
      <c r="D2083" s="18"/>
      <c r="E2083" s="19"/>
      <c r="F2083" s="20"/>
    </row>
    <row r="2084" spans="1:6" ht="15" customHeight="1">
      <c r="A2084" s="29"/>
      <c r="B2084" s="25"/>
      <c r="C2084" s="11"/>
      <c r="D2084" s="12"/>
      <c r="E2084" s="26"/>
      <c r="F2084" s="27"/>
    </row>
    <row r="2085" spans="1:6" ht="15" customHeight="1">
      <c r="A2085" s="29"/>
      <c r="B2085" s="25" t="s">
        <v>137</v>
      </c>
      <c r="C2085" s="11"/>
      <c r="D2085" s="12"/>
      <c r="E2085" s="26"/>
      <c r="F2085" s="27"/>
    </row>
    <row r="2086" spans="1:6" ht="15" customHeight="1">
      <c r="A2086" s="29"/>
      <c r="B2086" s="25"/>
      <c r="C2086" s="11"/>
      <c r="D2086" s="12"/>
      <c r="E2086" s="26"/>
      <c r="F2086" s="27"/>
    </row>
    <row r="2087" spans="1:6" ht="15" customHeight="1">
      <c r="A2087" s="29" t="s">
        <v>2</v>
      </c>
      <c r="B2087" s="55" t="s">
        <v>346</v>
      </c>
      <c r="C2087" s="11"/>
      <c r="D2087" s="12"/>
      <c r="E2087" s="26"/>
      <c r="F2087" s="27"/>
    </row>
    <row r="2088" spans="1:6" ht="15" customHeight="1">
      <c r="A2088" s="29"/>
      <c r="B2088" s="55" t="s">
        <v>347</v>
      </c>
      <c r="C2088" s="11" t="s">
        <v>21</v>
      </c>
      <c r="D2088" s="12"/>
      <c r="E2088" s="26"/>
      <c r="F2088" s="27"/>
    </row>
    <row r="2089" spans="1:6" ht="15" customHeight="1">
      <c r="A2089" s="29"/>
      <c r="B2089" s="55"/>
      <c r="C2089" s="11"/>
      <c r="D2089" s="12"/>
      <c r="E2089" s="26"/>
      <c r="F2089" s="27"/>
    </row>
    <row r="2090" spans="1:6" ht="15" customHeight="1">
      <c r="A2090" s="29" t="s">
        <v>6</v>
      </c>
      <c r="B2090" s="25" t="s">
        <v>89</v>
      </c>
      <c r="C2090" s="11"/>
      <c r="D2090" s="12"/>
      <c r="E2090" s="26"/>
      <c r="F2090" s="27"/>
    </row>
    <row r="2091" spans="1:6" ht="15" customHeight="1">
      <c r="A2091" s="29"/>
      <c r="B2091" s="25" t="s">
        <v>90</v>
      </c>
      <c r="C2091" s="11"/>
      <c r="D2091" s="12"/>
      <c r="E2091" s="26"/>
      <c r="F2091" s="27"/>
    </row>
    <row r="2092" spans="1:6" ht="15" customHeight="1">
      <c r="A2092" s="29"/>
      <c r="B2092" s="25" t="s">
        <v>91</v>
      </c>
      <c r="C2092" s="11" t="s">
        <v>21</v>
      </c>
      <c r="D2092" s="12"/>
      <c r="E2092" s="26"/>
      <c r="F2092" s="27"/>
    </row>
    <row r="2093" spans="1:6" ht="15" customHeight="1">
      <c r="A2093" s="29"/>
      <c r="B2093" s="25"/>
      <c r="C2093" s="11"/>
      <c r="D2093" s="12"/>
      <c r="E2093" s="26"/>
      <c r="F2093" s="27"/>
    </row>
    <row r="2094" spans="1:6" ht="15" customHeight="1">
      <c r="A2094" s="29" t="s">
        <v>7</v>
      </c>
      <c r="B2094" s="25" t="s">
        <v>92</v>
      </c>
      <c r="C2094" s="11"/>
      <c r="D2094" s="12"/>
      <c r="E2094" s="26"/>
      <c r="F2094" s="27"/>
    </row>
    <row r="2095" spans="1:6" ht="15" customHeight="1">
      <c r="A2095" s="29"/>
      <c r="B2095" s="25" t="s">
        <v>93</v>
      </c>
      <c r="C2095" s="11"/>
      <c r="D2095" s="12"/>
      <c r="E2095" s="26"/>
      <c r="F2095" s="27"/>
    </row>
    <row r="2096" spans="1:6" ht="15" customHeight="1">
      <c r="A2096" s="29"/>
      <c r="B2096" s="25" t="s">
        <v>88</v>
      </c>
      <c r="C2096" s="11" t="s">
        <v>21</v>
      </c>
      <c r="D2096" s="12"/>
      <c r="E2096" s="26"/>
      <c r="F2096" s="27"/>
    </row>
    <row r="2097" spans="1:6" ht="15" customHeight="1">
      <c r="A2097" s="29"/>
      <c r="B2097" s="25"/>
      <c r="C2097" s="11"/>
      <c r="D2097" s="12"/>
      <c r="E2097" s="26"/>
      <c r="F2097" s="27"/>
    </row>
    <row r="2098" spans="1:6" ht="15" customHeight="1">
      <c r="A2098" s="29"/>
      <c r="B2098" s="55" t="s">
        <v>309</v>
      </c>
      <c r="C2098" s="11"/>
      <c r="D2098" s="12"/>
      <c r="E2098" s="26"/>
      <c r="F2098" s="27"/>
    </row>
    <row r="2099" spans="1:6" ht="15" customHeight="1">
      <c r="A2099" s="29"/>
      <c r="B2099" s="25"/>
      <c r="C2099" s="11"/>
      <c r="D2099" s="12"/>
      <c r="E2099" s="26"/>
      <c r="F2099" s="27"/>
    </row>
    <row r="2100" spans="1:6" ht="15" customHeight="1">
      <c r="A2100" s="29" t="s">
        <v>8</v>
      </c>
      <c r="B2100" s="25" t="s">
        <v>63</v>
      </c>
      <c r="C2100" s="11"/>
      <c r="D2100" s="12"/>
      <c r="E2100" s="26"/>
      <c r="F2100" s="27"/>
    </row>
    <row r="2101" spans="1:6" ht="15" customHeight="1">
      <c r="A2101" s="29"/>
      <c r="B2101" s="55" t="s">
        <v>107</v>
      </c>
      <c r="C2101" s="11"/>
      <c r="D2101" s="12"/>
      <c r="E2101" s="26"/>
      <c r="F2101" s="27"/>
    </row>
    <row r="2102" spans="1:6" ht="15" customHeight="1">
      <c r="A2102" s="29"/>
      <c r="B2102" s="25" t="s">
        <v>65</v>
      </c>
      <c r="C2102" s="11">
        <f>C2038</f>
        <v>10</v>
      </c>
      <c r="D2102" s="12" t="s">
        <v>25</v>
      </c>
      <c r="E2102" s="26"/>
      <c r="F2102" s="27"/>
    </row>
    <row r="2103" spans="1:6" ht="15" customHeight="1">
      <c r="A2103" s="29" t="s">
        <v>1</v>
      </c>
      <c r="B2103" s="57" t="s">
        <v>348</v>
      </c>
      <c r="C2103" s="11" t="s">
        <v>1</v>
      </c>
      <c r="D2103" s="12" t="s">
        <v>1</v>
      </c>
      <c r="E2103" s="26"/>
      <c r="F2103" s="27"/>
    </row>
    <row r="2104" spans="1:6" ht="15" customHeight="1">
      <c r="A2104" s="29"/>
      <c r="B2104" s="25"/>
      <c r="C2104" s="11"/>
      <c r="D2104" s="12"/>
      <c r="E2104" s="26"/>
      <c r="F2104" s="27"/>
    </row>
    <row r="2105" spans="1:6" ht="15" customHeight="1">
      <c r="A2105" s="29" t="s">
        <v>10</v>
      </c>
      <c r="B2105" s="25" t="s">
        <v>20</v>
      </c>
      <c r="C2105" s="11" t="s">
        <v>21</v>
      </c>
      <c r="D2105" s="12" t="s">
        <v>1</v>
      </c>
      <c r="E2105" s="26"/>
      <c r="F2105" s="27"/>
    </row>
    <row r="2106" spans="1:6" ht="15" customHeight="1">
      <c r="A2106" s="29"/>
      <c r="B2106" s="57"/>
      <c r="C2106" s="11"/>
      <c r="D2106" s="12"/>
      <c r="E2106" s="26"/>
      <c r="F2106" s="27"/>
    </row>
    <row r="2107" spans="1:6" ht="15" customHeight="1">
      <c r="A2107" s="29" t="s">
        <v>14</v>
      </c>
      <c r="B2107" s="25" t="s">
        <v>22</v>
      </c>
      <c r="C2107" s="11" t="s">
        <v>21</v>
      </c>
      <c r="D2107" s="12"/>
      <c r="E2107" s="26"/>
      <c r="F2107" s="27"/>
    </row>
    <row r="2108" spans="1:6" ht="15" customHeight="1">
      <c r="A2108" s="29"/>
      <c r="B2108" s="25"/>
      <c r="C2108" s="11"/>
      <c r="D2108" s="12"/>
      <c r="E2108" s="26"/>
      <c r="F2108" s="27"/>
    </row>
    <row r="2109" spans="1:6" ht="15" customHeight="1">
      <c r="A2109" s="29" t="s">
        <v>16</v>
      </c>
      <c r="B2109" s="45" t="s">
        <v>349</v>
      </c>
      <c r="C2109" s="34"/>
      <c r="D2109" s="12"/>
      <c r="E2109" s="26"/>
      <c r="F2109" s="27"/>
    </row>
    <row r="2110" spans="1:6" ht="15" customHeight="1">
      <c r="A2110" s="29"/>
      <c r="B2110" s="45" t="s">
        <v>350</v>
      </c>
      <c r="C2110" s="34">
        <f>C2036</f>
        <v>4</v>
      </c>
      <c r="D2110" s="12" t="s">
        <v>25</v>
      </c>
      <c r="E2110" s="26"/>
      <c r="F2110" s="27"/>
    </row>
    <row r="2111" spans="1:6" ht="15" customHeight="1">
      <c r="A2111" s="29"/>
      <c r="B2111" s="25"/>
      <c r="C2111" s="11"/>
      <c r="D2111" s="12"/>
      <c r="E2111" s="26"/>
      <c r="F2111" s="27"/>
    </row>
    <row r="2112" spans="1:6" ht="15" customHeight="1">
      <c r="A2112" s="29" t="s">
        <v>24</v>
      </c>
      <c r="B2112" s="25" t="s">
        <v>351</v>
      </c>
      <c r="C2112" s="11">
        <v>8</v>
      </c>
      <c r="D2112" s="12" t="s">
        <v>32</v>
      </c>
      <c r="E2112" s="26"/>
      <c r="F2112" s="27"/>
    </row>
    <row r="2113" spans="1:6" ht="15" customHeight="1">
      <c r="A2113" s="29"/>
      <c r="B2113" s="25"/>
      <c r="C2113" s="11"/>
      <c r="D2113" s="12"/>
      <c r="E2113" s="26"/>
      <c r="F2113" s="27"/>
    </row>
    <row r="2114" spans="1:6" ht="15" customHeight="1">
      <c r="A2114" s="29" t="s">
        <v>31</v>
      </c>
      <c r="B2114" s="25" t="s">
        <v>352</v>
      </c>
      <c r="C2114" s="11">
        <v>8</v>
      </c>
      <c r="D2114" s="12" t="s">
        <v>32</v>
      </c>
      <c r="E2114" s="26"/>
      <c r="F2114" s="27"/>
    </row>
    <row r="2115" spans="1:6" ht="15" customHeight="1">
      <c r="A2115" s="121"/>
      <c r="B2115" s="25"/>
      <c r="C2115" s="11"/>
      <c r="D2115" s="12"/>
      <c r="E2115" s="26"/>
      <c r="F2115" s="27"/>
    </row>
    <row r="2116" spans="1:6" ht="15" customHeight="1">
      <c r="A2116" s="9"/>
      <c r="B2116" s="25"/>
      <c r="C2116" s="11"/>
      <c r="D2116" s="12"/>
      <c r="E2116" s="26"/>
      <c r="F2116" s="27"/>
    </row>
    <row r="2117" spans="1:6" ht="15" customHeight="1">
      <c r="A2117" s="9"/>
      <c r="B2117" s="25"/>
      <c r="C2117" s="11"/>
      <c r="D2117" s="12"/>
      <c r="E2117" s="26"/>
      <c r="F2117" s="27"/>
    </row>
    <row r="2118" spans="1:6" ht="15" customHeight="1">
      <c r="A2118" s="9"/>
      <c r="B2118" s="25"/>
      <c r="C2118" s="11"/>
      <c r="D2118" s="12"/>
      <c r="E2118" s="26"/>
      <c r="F2118" s="27"/>
    </row>
    <row r="2119" spans="1:6" ht="15" customHeight="1">
      <c r="A2119" s="9"/>
      <c r="B2119" s="25"/>
      <c r="C2119" s="11"/>
      <c r="D2119" s="12"/>
      <c r="E2119" s="26"/>
      <c r="F2119" s="27"/>
    </row>
    <row r="2120" spans="1:6" ht="15" customHeight="1">
      <c r="A2120" s="9"/>
      <c r="B2120" s="25"/>
      <c r="C2120" s="11"/>
      <c r="D2120" s="12"/>
      <c r="E2120" s="26"/>
      <c r="F2120" s="27"/>
    </row>
    <row r="2121" spans="1:6" ht="15" customHeight="1">
      <c r="A2121" s="9"/>
      <c r="B2121" s="25"/>
      <c r="C2121" s="11"/>
      <c r="D2121" s="12"/>
      <c r="E2121" s="26"/>
      <c r="F2121" s="27"/>
    </row>
    <row r="2122" spans="1:6" ht="15" customHeight="1">
      <c r="A2122" s="9"/>
      <c r="B2122" s="25"/>
      <c r="C2122" s="11"/>
      <c r="D2122" s="12"/>
      <c r="E2122" s="26"/>
      <c r="F2122" s="27"/>
    </row>
    <row r="2123" spans="1:6" ht="15" customHeight="1">
      <c r="A2123" s="9"/>
      <c r="B2123" s="25"/>
      <c r="C2123" s="11"/>
      <c r="D2123" s="12"/>
      <c r="E2123" s="26"/>
      <c r="F2123" s="27"/>
    </row>
    <row r="2124" spans="1:6" ht="15" customHeight="1">
      <c r="A2124" s="9"/>
      <c r="B2124" s="25"/>
      <c r="C2124" s="11"/>
      <c r="D2124" s="12"/>
      <c r="E2124" s="26"/>
      <c r="F2124" s="27"/>
    </row>
    <row r="2125" spans="1:6" ht="15" customHeight="1">
      <c r="A2125" s="9"/>
      <c r="B2125" s="25"/>
      <c r="C2125" s="11"/>
      <c r="D2125" s="12"/>
      <c r="E2125" s="26"/>
      <c r="F2125" s="27"/>
    </row>
    <row r="2126" spans="1:6" ht="15" customHeight="1">
      <c r="A2126" s="9"/>
      <c r="B2126" s="25"/>
      <c r="C2126" s="11"/>
      <c r="D2126" s="12"/>
      <c r="E2126" s="26"/>
      <c r="F2126" s="27"/>
    </row>
    <row r="2127" spans="1:6" ht="15" customHeight="1">
      <c r="A2127" s="9"/>
      <c r="B2127" s="25"/>
      <c r="C2127" s="11"/>
      <c r="D2127" s="12"/>
      <c r="E2127" s="26"/>
      <c r="F2127" s="27"/>
    </row>
    <row r="2128" spans="1:6" ht="15" customHeight="1">
      <c r="A2128" s="9"/>
      <c r="B2128" s="25"/>
      <c r="C2128" s="11"/>
      <c r="D2128" s="12"/>
      <c r="E2128" s="26"/>
      <c r="F2128" s="27"/>
    </row>
    <row r="2129" spans="1:6" ht="15" customHeight="1">
      <c r="A2129" s="9"/>
      <c r="B2129" s="25"/>
      <c r="C2129" s="11"/>
      <c r="D2129" s="12"/>
      <c r="E2129" s="26"/>
      <c r="F2129" s="27"/>
    </row>
    <row r="2130" spans="1:6" ht="15" customHeight="1">
      <c r="A2130" s="9"/>
      <c r="B2130" s="25"/>
      <c r="C2130" s="11"/>
      <c r="D2130" s="12"/>
      <c r="E2130" s="26"/>
      <c r="F2130" s="27"/>
    </row>
    <row r="2131" spans="1:6" ht="15" customHeight="1">
      <c r="A2131" s="9"/>
      <c r="B2131" s="25"/>
      <c r="C2131" s="11"/>
      <c r="D2131" s="12"/>
      <c r="E2131" s="26"/>
      <c r="F2131" s="27"/>
    </row>
    <row r="2132" spans="1:6" ht="15" customHeight="1">
      <c r="A2132" s="9"/>
      <c r="B2132" s="25"/>
      <c r="C2132" s="11"/>
      <c r="D2132" s="12"/>
      <c r="E2132" s="26"/>
      <c r="F2132" s="27"/>
    </row>
    <row r="2133" spans="1:6" ht="15" customHeight="1">
      <c r="A2133" s="9"/>
      <c r="B2133" s="25"/>
      <c r="C2133" s="11"/>
      <c r="D2133" s="12"/>
      <c r="E2133" s="26"/>
      <c r="F2133" s="27"/>
    </row>
    <row r="2134" spans="1:6" ht="15" customHeight="1">
      <c r="A2134" s="9"/>
      <c r="B2134" s="25"/>
      <c r="C2134" s="11"/>
      <c r="D2134" s="12"/>
      <c r="E2134" s="26"/>
      <c r="F2134" s="27"/>
    </row>
    <row r="2135" spans="1:6" ht="15" customHeight="1">
      <c r="A2135" s="9"/>
      <c r="B2135" s="25"/>
      <c r="C2135" s="11"/>
      <c r="D2135" s="12"/>
      <c r="E2135" s="26"/>
      <c r="F2135" s="27"/>
    </row>
    <row r="2136" spans="1:6" ht="15" customHeight="1">
      <c r="A2136" s="9"/>
      <c r="B2136" s="25"/>
      <c r="C2136" s="11"/>
      <c r="D2136" s="12"/>
      <c r="E2136" s="26"/>
      <c r="F2136" s="27"/>
    </row>
    <row r="2137" spans="1:6" ht="15" customHeight="1">
      <c r="A2137" s="9"/>
      <c r="B2137" s="25"/>
      <c r="C2137" s="11"/>
      <c r="D2137" s="12"/>
      <c r="E2137" s="26"/>
      <c r="F2137" s="27"/>
    </row>
    <row r="2138" spans="1:6" ht="15" customHeight="1">
      <c r="A2138" s="9"/>
      <c r="B2138" s="25"/>
      <c r="C2138" s="11"/>
      <c r="D2138" s="12"/>
      <c r="E2138" s="26"/>
      <c r="F2138" s="27"/>
    </row>
    <row r="2139" spans="1:6" ht="15" customHeight="1">
      <c r="A2139" s="9"/>
      <c r="B2139" s="25"/>
      <c r="C2139" s="11"/>
      <c r="D2139" s="12"/>
      <c r="E2139" s="26"/>
      <c r="F2139" s="27"/>
    </row>
    <row r="2140" spans="1:6" ht="15" customHeight="1">
      <c r="A2140" s="9"/>
      <c r="B2140" s="25"/>
      <c r="C2140" s="11"/>
      <c r="D2140" s="12"/>
      <c r="E2140" s="26"/>
      <c r="F2140" s="27"/>
    </row>
    <row r="2141" spans="1:6" ht="15" customHeight="1">
      <c r="A2141" s="9"/>
      <c r="B2141" s="25"/>
      <c r="C2141" s="11"/>
      <c r="D2141" s="12"/>
      <c r="E2141" s="26"/>
      <c r="F2141" s="27"/>
    </row>
    <row r="2142" spans="1:6" ht="15" customHeight="1">
      <c r="A2142" s="9"/>
      <c r="B2142" s="25"/>
      <c r="C2142" s="11"/>
      <c r="D2142" s="12"/>
      <c r="E2142" s="26"/>
      <c r="F2142" s="27"/>
    </row>
    <row r="2143" spans="1:6" ht="15" customHeight="1">
      <c r="A2143" s="9"/>
      <c r="B2143" s="25"/>
      <c r="C2143" s="11"/>
      <c r="D2143" s="12"/>
      <c r="E2143" s="26"/>
      <c r="F2143" s="27"/>
    </row>
    <row r="2144" spans="1:6" ht="15" customHeight="1">
      <c r="A2144" s="9"/>
      <c r="B2144" s="25"/>
      <c r="C2144" s="11"/>
      <c r="D2144" s="12"/>
      <c r="E2144" s="26"/>
      <c r="F2144" s="27"/>
    </row>
    <row r="2145" spans="1:6" ht="15" customHeight="1">
      <c r="A2145" s="9"/>
      <c r="B2145" s="25"/>
      <c r="C2145" s="11"/>
      <c r="D2145" s="12"/>
      <c r="E2145" s="26"/>
      <c r="F2145" s="27"/>
    </row>
    <row r="2146" spans="1:6" ht="15" customHeight="1">
      <c r="A2146" s="9"/>
      <c r="B2146" s="25"/>
      <c r="C2146" s="11"/>
      <c r="D2146" s="12"/>
      <c r="E2146" s="26"/>
      <c r="F2146" s="27"/>
    </row>
    <row r="2147" spans="1:6" ht="15" customHeight="1">
      <c r="A2147" s="9"/>
      <c r="B2147" s="25"/>
      <c r="C2147" s="11"/>
      <c r="D2147" s="12"/>
      <c r="E2147" s="26"/>
      <c r="F2147" s="27"/>
    </row>
    <row r="2148" spans="1:6" ht="15" customHeight="1">
      <c r="A2148" s="9"/>
      <c r="B2148" s="25"/>
      <c r="C2148" s="11"/>
      <c r="D2148" s="12"/>
      <c r="E2148" s="26"/>
      <c r="F2148" s="27"/>
    </row>
    <row r="2149" spans="1:6" ht="15" customHeight="1">
      <c r="A2149" s="9"/>
      <c r="B2149" s="25"/>
      <c r="C2149" s="11"/>
      <c r="D2149" s="12"/>
      <c r="E2149" s="26"/>
      <c r="F2149" s="27"/>
    </row>
    <row r="2150" spans="1:6" ht="15" customHeight="1">
      <c r="A2150" s="9"/>
      <c r="B2150" s="25"/>
      <c r="C2150" s="11"/>
      <c r="D2150" s="12"/>
      <c r="E2150" s="26"/>
      <c r="F2150" s="27"/>
    </row>
    <row r="2151" spans="1:6" ht="15" customHeight="1">
      <c r="A2151" s="9"/>
      <c r="B2151" s="25"/>
      <c r="C2151" s="11"/>
      <c r="D2151" s="12"/>
      <c r="E2151" s="26"/>
      <c r="F2151" s="27"/>
    </row>
    <row r="2152" spans="1:6" ht="15" customHeight="1">
      <c r="A2152" s="9"/>
      <c r="B2152" s="25"/>
      <c r="C2152" s="11"/>
      <c r="D2152" s="12"/>
      <c r="E2152" s="26"/>
      <c r="F2152" s="27"/>
    </row>
    <row r="2153" spans="1:6" ht="15" customHeight="1">
      <c r="A2153" s="9"/>
      <c r="B2153" s="25"/>
      <c r="C2153" s="11"/>
      <c r="D2153" s="12"/>
      <c r="E2153" s="26"/>
      <c r="F2153" s="27"/>
    </row>
    <row r="2154" spans="1:6" ht="15" customHeight="1">
      <c r="A2154" s="21"/>
      <c r="B2154" s="39"/>
      <c r="C2154" s="40"/>
      <c r="D2154" s="41"/>
      <c r="E2154" s="42"/>
      <c r="F2154" s="24"/>
    </row>
    <row r="2155" spans="1:6" ht="15" customHeight="1">
      <c r="A2155" s="15"/>
      <c r="B2155" s="43" t="s">
        <v>17</v>
      </c>
      <c r="C2155" s="17"/>
      <c r="D2155" s="18"/>
      <c r="E2155" s="44" t="s">
        <v>35</v>
      </c>
      <c r="F2155" s="38"/>
    </row>
    <row r="2156" spans="1:6" ht="15" customHeight="1">
      <c r="A2156" s="9"/>
      <c r="B2156" s="45"/>
      <c r="C2156" s="11"/>
      <c r="D2156" s="12"/>
      <c r="F2156" s="14"/>
    </row>
    <row r="2157" spans="1:6" ht="15" customHeight="1" thickBot="1">
      <c r="A2157" s="47"/>
      <c r="B2157" s="48" t="s">
        <v>401</v>
      </c>
      <c r="C2157" s="109">
        <f>C2080+0.01</f>
        <v>3.2799999999999963</v>
      </c>
      <c r="D2157" s="50"/>
      <c r="E2157" s="51"/>
      <c r="F2157" s="52"/>
    </row>
    <row r="2158" spans="1:6" ht="15" customHeight="1">
      <c r="A2158" s="2"/>
      <c r="B2158" s="3"/>
      <c r="C2158" s="4"/>
      <c r="D2158" s="5"/>
      <c r="E2158" s="6"/>
      <c r="F2158" s="7"/>
    </row>
    <row r="2159" spans="1:6" ht="15" customHeight="1">
      <c r="A2159" s="9"/>
      <c r="B2159" s="45"/>
      <c r="C2159" s="11"/>
      <c r="D2159" s="12"/>
      <c r="E2159" s="79" t="s">
        <v>327</v>
      </c>
      <c r="F2159" s="14"/>
    </row>
    <row r="2160" spans="1:6" ht="15" customHeight="1">
      <c r="A2160" s="15"/>
      <c r="B2160" s="16"/>
      <c r="C2160" s="17"/>
      <c r="D2160" s="18"/>
      <c r="E2160" s="19"/>
      <c r="F2160" s="20"/>
    </row>
    <row r="2161" spans="1:6" ht="15" customHeight="1">
      <c r="A2161" s="9"/>
      <c r="B2161" s="25"/>
      <c r="C2161" s="11"/>
      <c r="D2161" s="12"/>
      <c r="E2161" s="26"/>
      <c r="F2161" s="27"/>
    </row>
    <row r="2162" spans="1:6" ht="15" customHeight="1">
      <c r="A2162" s="9"/>
      <c r="B2162" s="25"/>
      <c r="C2162" s="11"/>
      <c r="D2162" s="12"/>
      <c r="E2162" s="26"/>
      <c r="F2162" s="27"/>
    </row>
    <row r="2163" spans="1:6" ht="15" customHeight="1">
      <c r="A2163" s="9"/>
      <c r="B2163" s="25"/>
      <c r="C2163" s="11"/>
      <c r="D2163" s="12"/>
      <c r="E2163" s="26"/>
      <c r="F2163" s="27"/>
    </row>
    <row r="2164" spans="1:6" ht="15" customHeight="1">
      <c r="A2164" s="9"/>
      <c r="B2164" s="25"/>
      <c r="C2164" s="11"/>
      <c r="D2164" s="12"/>
      <c r="E2164" s="26"/>
      <c r="F2164" s="27"/>
    </row>
    <row r="2165" spans="1:6" ht="15" customHeight="1">
      <c r="A2165" s="9"/>
      <c r="B2165" s="25"/>
      <c r="C2165" s="11"/>
      <c r="D2165" s="12"/>
      <c r="E2165" s="26"/>
      <c r="F2165" s="27"/>
    </row>
    <row r="2166" spans="1:6" ht="15" customHeight="1">
      <c r="A2166" s="9"/>
      <c r="B2166" s="25"/>
      <c r="C2166" s="11"/>
      <c r="D2166" s="12"/>
      <c r="E2166" s="26"/>
      <c r="F2166" s="27"/>
    </row>
    <row r="2167" spans="1:6" ht="15" customHeight="1">
      <c r="A2167" s="9"/>
      <c r="B2167" s="25"/>
      <c r="C2167" s="11"/>
      <c r="D2167" s="12"/>
      <c r="E2167" s="26"/>
      <c r="F2167" s="27"/>
    </row>
    <row r="2168" spans="1:6" ht="15" customHeight="1">
      <c r="A2168" s="9"/>
      <c r="B2168" s="25"/>
      <c r="C2168" s="11"/>
      <c r="D2168" s="12"/>
      <c r="E2168" s="26"/>
      <c r="F2168" s="27"/>
    </row>
    <row r="2169" spans="1:6" ht="15" customHeight="1">
      <c r="A2169" s="9"/>
      <c r="B2169" s="25"/>
      <c r="C2169" s="11"/>
      <c r="D2169" s="12"/>
      <c r="E2169" s="26"/>
      <c r="F2169" s="27"/>
    </row>
    <row r="2170" spans="1:6" ht="15" customHeight="1">
      <c r="A2170" s="9"/>
      <c r="B2170" s="25"/>
      <c r="C2170" s="11"/>
      <c r="D2170" s="12"/>
      <c r="E2170" s="26"/>
      <c r="F2170" s="27"/>
    </row>
    <row r="2171" spans="1:6" ht="15" customHeight="1">
      <c r="A2171" s="9"/>
      <c r="B2171" s="25"/>
      <c r="C2171" s="11"/>
      <c r="D2171" s="12"/>
      <c r="E2171" s="26"/>
      <c r="F2171" s="27"/>
    </row>
    <row r="2172" spans="1:6" ht="15" customHeight="1">
      <c r="A2172" s="9"/>
      <c r="B2172" s="25"/>
      <c r="C2172" s="11"/>
      <c r="D2172" s="12"/>
      <c r="E2172" s="26"/>
      <c r="F2172" s="27"/>
    </row>
    <row r="2173" spans="1:6" ht="15" customHeight="1">
      <c r="A2173" s="9"/>
      <c r="B2173" s="25"/>
      <c r="C2173" s="11"/>
      <c r="D2173" s="12"/>
      <c r="E2173" s="26"/>
      <c r="F2173" s="27"/>
    </row>
    <row r="2174" spans="1:6" ht="15" customHeight="1">
      <c r="A2174" s="9"/>
      <c r="B2174" s="25"/>
      <c r="C2174" s="11"/>
      <c r="D2174" s="12"/>
      <c r="E2174" s="26"/>
      <c r="F2174" s="27"/>
    </row>
    <row r="2175" spans="1:6" ht="15" customHeight="1">
      <c r="A2175" s="9"/>
      <c r="B2175" s="25"/>
      <c r="C2175" s="11"/>
      <c r="D2175" s="12"/>
      <c r="E2175" s="26"/>
      <c r="F2175" s="27"/>
    </row>
    <row r="2176" spans="1:6" ht="15" customHeight="1">
      <c r="A2176" s="9"/>
      <c r="B2176" s="25"/>
      <c r="C2176" s="11"/>
      <c r="D2176" s="12"/>
      <c r="E2176" s="26"/>
      <c r="F2176" s="27"/>
    </row>
    <row r="2177" spans="1:6" ht="15" customHeight="1">
      <c r="A2177" s="9"/>
      <c r="B2177" s="25"/>
      <c r="C2177" s="11"/>
      <c r="D2177" s="12"/>
      <c r="E2177" s="26"/>
      <c r="F2177" s="27"/>
    </row>
    <row r="2178" spans="1:6" ht="15" customHeight="1">
      <c r="A2178" s="9"/>
      <c r="B2178" s="25"/>
      <c r="C2178" s="11"/>
      <c r="D2178" s="12"/>
      <c r="E2178" s="26"/>
      <c r="F2178" s="27"/>
    </row>
    <row r="2179" spans="1:6" ht="15" customHeight="1">
      <c r="A2179" s="9"/>
      <c r="B2179" s="25"/>
      <c r="C2179" s="11"/>
      <c r="D2179" s="12"/>
      <c r="E2179" s="26"/>
      <c r="F2179" s="27"/>
    </row>
    <row r="2180" spans="1:6" ht="15" customHeight="1">
      <c r="A2180" s="9"/>
      <c r="B2180" s="25"/>
      <c r="C2180" s="11"/>
      <c r="D2180" s="12"/>
      <c r="E2180" s="26"/>
      <c r="F2180" s="27"/>
    </row>
    <row r="2181" spans="1:6" ht="15" customHeight="1">
      <c r="A2181" s="9"/>
      <c r="B2181" s="25"/>
      <c r="C2181" s="11"/>
      <c r="D2181" s="12"/>
      <c r="E2181" s="26"/>
      <c r="F2181" s="27"/>
    </row>
    <row r="2182" spans="1:6" ht="15" customHeight="1">
      <c r="A2182" s="9"/>
      <c r="B2182" s="25"/>
      <c r="C2182" s="11"/>
      <c r="D2182" s="12"/>
      <c r="E2182" s="26"/>
      <c r="F2182" s="27"/>
    </row>
    <row r="2183" spans="1:6" ht="15" customHeight="1">
      <c r="A2183" s="9"/>
      <c r="B2183" s="25"/>
      <c r="C2183" s="11"/>
      <c r="D2183" s="12"/>
      <c r="E2183" s="26"/>
      <c r="F2183" s="27"/>
    </row>
    <row r="2184" spans="1:6" ht="15" customHeight="1">
      <c r="A2184" s="9"/>
      <c r="B2184" s="25"/>
      <c r="C2184" s="11"/>
      <c r="D2184" s="12"/>
      <c r="E2184" s="26"/>
      <c r="F2184" s="27"/>
    </row>
    <row r="2185" spans="1:6" ht="15" customHeight="1">
      <c r="A2185" s="9"/>
      <c r="B2185" s="25"/>
      <c r="C2185" s="11"/>
      <c r="D2185" s="12"/>
      <c r="E2185" s="26"/>
      <c r="F2185" s="27"/>
    </row>
    <row r="2186" spans="1:6" ht="15" customHeight="1">
      <c r="A2186" s="9"/>
      <c r="B2186" s="25"/>
      <c r="C2186" s="11"/>
      <c r="D2186" s="12"/>
      <c r="E2186" s="26"/>
      <c r="F2186" s="27"/>
    </row>
    <row r="2187" spans="1:6" ht="15" customHeight="1">
      <c r="A2187" s="9"/>
      <c r="B2187" s="25"/>
      <c r="C2187" s="11"/>
      <c r="D2187" s="12"/>
      <c r="E2187" s="26"/>
      <c r="F2187" s="27"/>
    </row>
    <row r="2188" spans="1:6" ht="15" customHeight="1">
      <c r="A2188" s="9"/>
      <c r="B2188" s="25"/>
      <c r="C2188" s="11"/>
      <c r="D2188" s="12"/>
      <c r="E2188" s="26"/>
      <c r="F2188" s="27"/>
    </row>
    <row r="2189" spans="1:6" ht="15" customHeight="1">
      <c r="A2189" s="9"/>
      <c r="B2189" s="25"/>
      <c r="C2189" s="11"/>
      <c r="D2189" s="12"/>
      <c r="E2189" s="26"/>
      <c r="F2189" s="27"/>
    </row>
    <row r="2190" spans="1:6" ht="15" customHeight="1">
      <c r="A2190" s="9"/>
      <c r="B2190" s="25"/>
      <c r="C2190" s="11"/>
      <c r="D2190" s="12"/>
      <c r="E2190" s="26"/>
      <c r="F2190" s="27"/>
    </row>
    <row r="2191" spans="1:6" ht="15" customHeight="1">
      <c r="A2191" s="29"/>
      <c r="B2191" s="25" t="s">
        <v>1</v>
      </c>
      <c r="C2191" s="11"/>
      <c r="D2191" s="12"/>
      <c r="E2191" s="26"/>
      <c r="F2191" s="27"/>
    </row>
    <row r="2192" spans="1:6" ht="15" customHeight="1">
      <c r="A2192" s="29"/>
      <c r="B2192" s="56" t="s">
        <v>27</v>
      </c>
      <c r="C2192" s="11"/>
      <c r="D2192" s="12"/>
      <c r="E2192" s="26"/>
      <c r="F2192" s="27"/>
    </row>
    <row r="2193" spans="1:6" ht="15" customHeight="1">
      <c r="A2193" s="29"/>
      <c r="B2193" s="56" t="s">
        <v>1</v>
      </c>
      <c r="C2193" s="11"/>
      <c r="D2193" s="12"/>
      <c r="E2193" s="26"/>
      <c r="F2193" s="27"/>
    </row>
    <row r="2194" spans="1:6" ht="15" customHeight="1">
      <c r="A2194" s="29"/>
      <c r="B2194" s="56" t="s">
        <v>70</v>
      </c>
      <c r="C2194" s="11"/>
      <c r="D2194" s="12"/>
      <c r="E2194" s="26"/>
      <c r="F2194" s="27"/>
    </row>
    <row r="2195" spans="1:6" ht="15" customHeight="1">
      <c r="A2195" s="29"/>
      <c r="B2195" s="25" t="s">
        <v>1</v>
      </c>
      <c r="C2195" s="11"/>
      <c r="D2195" s="12"/>
      <c r="E2195" s="26"/>
      <c r="F2195" s="27"/>
    </row>
    <row r="2196" spans="1:6" ht="15" customHeight="1">
      <c r="A2196" s="29"/>
      <c r="B2196" s="88">
        <f>C2080</f>
        <v>3.2699999999999965</v>
      </c>
      <c r="C2196" s="11"/>
      <c r="D2196" s="12"/>
      <c r="E2196" s="26"/>
      <c r="F2196" s="27"/>
    </row>
    <row r="2197" spans="1:6" ht="15" customHeight="1">
      <c r="A2197" s="29"/>
      <c r="B2197" s="57" t="s">
        <v>1</v>
      </c>
      <c r="C2197" s="11"/>
      <c r="D2197" s="12"/>
      <c r="E2197" s="26"/>
      <c r="F2197" s="27"/>
    </row>
    <row r="2198" spans="1:6" ht="15" customHeight="1">
      <c r="A2198" s="29"/>
      <c r="B2198" s="88">
        <f>C2157</f>
        <v>3.2799999999999963</v>
      </c>
      <c r="C2198" s="11"/>
      <c r="D2198" s="12"/>
      <c r="E2198" s="26"/>
      <c r="F2198" s="27"/>
    </row>
    <row r="2199" spans="1:6" ht="15" customHeight="1">
      <c r="A2199" s="29"/>
      <c r="B2199" s="57"/>
      <c r="C2199" s="11"/>
      <c r="D2199" s="12"/>
      <c r="E2199" s="26"/>
      <c r="F2199" s="27"/>
    </row>
    <row r="2200" spans="1:6" ht="15" customHeight="1">
      <c r="A2200" s="121"/>
      <c r="B2200" s="25"/>
      <c r="C2200" s="11"/>
      <c r="D2200" s="12"/>
      <c r="E2200" s="26"/>
      <c r="F2200" s="27"/>
    </row>
    <row r="2201" spans="1:6" ht="15" customHeight="1">
      <c r="A2201" s="121"/>
      <c r="B2201" s="25"/>
      <c r="C2201" s="11"/>
      <c r="D2201" s="12"/>
      <c r="E2201" s="26"/>
      <c r="F2201" s="27"/>
    </row>
    <row r="2202" spans="1:6" ht="15" customHeight="1">
      <c r="A2202" s="121"/>
      <c r="B2202" s="25"/>
      <c r="C2202" s="11"/>
      <c r="D2202" s="12"/>
      <c r="E2202" s="26"/>
      <c r="F2202" s="27"/>
    </row>
    <row r="2203" spans="1:6" ht="15" customHeight="1">
      <c r="A2203" s="121"/>
      <c r="B2203" s="25"/>
      <c r="C2203" s="11"/>
      <c r="D2203" s="12"/>
      <c r="E2203" s="26"/>
      <c r="F2203" s="27"/>
    </row>
    <row r="2204" spans="1:6" ht="15" customHeight="1">
      <c r="A2204" s="121"/>
      <c r="B2204" s="25"/>
      <c r="C2204" s="11"/>
      <c r="D2204" s="12"/>
      <c r="E2204" s="26"/>
      <c r="F2204" s="27"/>
    </row>
    <row r="2205" spans="1:6" ht="15" customHeight="1">
      <c r="A2205" s="121"/>
      <c r="B2205" s="25"/>
      <c r="C2205" s="11"/>
      <c r="D2205" s="12"/>
      <c r="E2205" s="26"/>
      <c r="F2205" s="27"/>
    </row>
    <row r="2206" spans="1:6" ht="15" customHeight="1">
      <c r="A2206" s="121"/>
      <c r="B2206" s="25"/>
      <c r="C2206" s="11"/>
      <c r="D2206" s="12"/>
      <c r="E2206" s="26"/>
      <c r="F2206" s="27"/>
    </row>
    <row r="2207" spans="1:6" ht="15" customHeight="1">
      <c r="A2207" s="121"/>
      <c r="B2207" s="25"/>
      <c r="C2207" s="11"/>
      <c r="D2207" s="12"/>
      <c r="E2207" s="26"/>
      <c r="F2207" s="27"/>
    </row>
    <row r="2208" spans="1:6" ht="15" customHeight="1">
      <c r="A2208" s="121"/>
      <c r="B2208" s="25"/>
      <c r="C2208" s="11"/>
      <c r="D2208" s="12"/>
      <c r="E2208" s="26"/>
      <c r="F2208" s="27"/>
    </row>
    <row r="2209" spans="1:6" ht="15" customHeight="1">
      <c r="A2209" s="121"/>
      <c r="B2209" s="25"/>
      <c r="C2209" s="11"/>
      <c r="D2209" s="12"/>
      <c r="E2209" s="26"/>
      <c r="F2209" s="27"/>
    </row>
    <row r="2210" spans="1:6" ht="15" customHeight="1">
      <c r="A2210" s="121"/>
      <c r="B2210" s="25"/>
      <c r="C2210" s="11"/>
      <c r="D2210" s="12"/>
      <c r="E2210" s="26"/>
      <c r="F2210" s="27"/>
    </row>
    <row r="2211" spans="1:6" ht="15" customHeight="1">
      <c r="A2211" s="121"/>
      <c r="B2211" s="25"/>
      <c r="C2211" s="11"/>
      <c r="D2211" s="12"/>
      <c r="E2211" s="26"/>
      <c r="F2211" s="27"/>
    </row>
    <row r="2212" spans="1:6" ht="15" customHeight="1">
      <c r="A2212" s="121"/>
      <c r="B2212" s="25"/>
      <c r="C2212" s="11"/>
      <c r="D2212" s="12"/>
      <c r="E2212" s="26"/>
      <c r="F2212" s="27"/>
    </row>
    <row r="2213" spans="1:6" ht="15" customHeight="1">
      <c r="A2213" s="121"/>
      <c r="B2213" s="25"/>
      <c r="C2213" s="11"/>
      <c r="D2213" s="12"/>
      <c r="E2213" s="26"/>
      <c r="F2213" s="27"/>
    </row>
    <row r="2214" spans="1:6" ht="15" customHeight="1">
      <c r="A2214" s="121"/>
      <c r="B2214" s="25"/>
      <c r="C2214" s="11"/>
      <c r="D2214" s="12"/>
      <c r="E2214" s="26"/>
      <c r="F2214" s="27"/>
    </row>
    <row r="2215" spans="1:6" ht="15" customHeight="1">
      <c r="A2215" s="121"/>
      <c r="B2215" s="25"/>
      <c r="C2215" s="11"/>
      <c r="D2215" s="12"/>
      <c r="E2215" s="26"/>
      <c r="F2215" s="27"/>
    </row>
    <row r="2216" spans="1:6" ht="15" customHeight="1">
      <c r="A2216" s="121"/>
      <c r="B2216" s="25"/>
      <c r="C2216" s="11"/>
      <c r="D2216" s="12"/>
      <c r="E2216" s="26"/>
      <c r="F2216" s="27"/>
    </row>
    <row r="2217" spans="1:6" ht="15" customHeight="1">
      <c r="A2217" s="121"/>
      <c r="B2217" s="25"/>
      <c r="C2217" s="11"/>
      <c r="D2217" s="12"/>
      <c r="E2217" s="26"/>
      <c r="F2217" s="27"/>
    </row>
    <row r="2218" spans="1:6" ht="15" customHeight="1">
      <c r="A2218" s="121"/>
      <c r="B2218" s="25"/>
      <c r="C2218" s="11"/>
      <c r="D2218" s="12"/>
      <c r="E2218" s="26"/>
      <c r="F2218" s="27"/>
    </row>
    <row r="2219" spans="1:6" ht="15" customHeight="1">
      <c r="A2219" s="121"/>
      <c r="B2219" s="25"/>
      <c r="C2219" s="11"/>
      <c r="D2219" s="12"/>
      <c r="E2219" s="26"/>
      <c r="F2219" s="27"/>
    </row>
    <row r="2220" spans="1:6" ht="15" customHeight="1">
      <c r="A2220" s="121"/>
      <c r="B2220" s="25"/>
      <c r="C2220" s="11"/>
      <c r="D2220" s="12"/>
      <c r="E2220" s="26"/>
      <c r="F2220" s="27"/>
    </row>
    <row r="2221" spans="1:6" ht="15" customHeight="1">
      <c r="A2221" s="121"/>
      <c r="B2221" s="25"/>
      <c r="C2221" s="11"/>
      <c r="D2221" s="12"/>
      <c r="E2221" s="26"/>
      <c r="F2221" s="27"/>
    </row>
    <row r="2222" spans="1:6" ht="15" customHeight="1">
      <c r="A2222" s="121"/>
      <c r="B2222" s="25"/>
      <c r="C2222" s="11"/>
      <c r="D2222" s="12"/>
      <c r="E2222" s="26"/>
      <c r="F2222" s="27"/>
    </row>
    <row r="2223" spans="1:6" ht="15" customHeight="1">
      <c r="A2223" s="121"/>
      <c r="B2223" s="25"/>
      <c r="C2223" s="11"/>
      <c r="D2223" s="12"/>
      <c r="E2223" s="26"/>
      <c r="F2223" s="27"/>
    </row>
    <row r="2224" spans="1:6" ht="15" customHeight="1">
      <c r="A2224" s="121"/>
      <c r="B2224" s="25"/>
      <c r="C2224" s="11"/>
      <c r="D2224" s="12"/>
      <c r="E2224" s="26"/>
      <c r="F2224" s="27"/>
    </row>
    <row r="2225" spans="1:6" ht="15" customHeight="1">
      <c r="A2225" s="121"/>
      <c r="B2225" s="25"/>
      <c r="C2225" s="11"/>
      <c r="D2225" s="12"/>
      <c r="E2225" s="26"/>
      <c r="F2225" s="27"/>
    </row>
    <row r="2226" spans="1:6" ht="15" customHeight="1">
      <c r="A2226" s="121"/>
      <c r="B2226" s="25"/>
      <c r="C2226" s="11"/>
      <c r="D2226" s="12"/>
      <c r="E2226" s="26"/>
      <c r="F2226" s="27"/>
    </row>
    <row r="2227" spans="1:6" ht="15" customHeight="1">
      <c r="A2227" s="121"/>
      <c r="B2227" s="25"/>
      <c r="C2227" s="11"/>
      <c r="D2227" s="12"/>
      <c r="E2227" s="26"/>
      <c r="F2227" s="27"/>
    </row>
    <row r="2228" spans="1:6" ht="15" customHeight="1">
      <c r="A2228" s="29"/>
      <c r="B2228" s="25"/>
      <c r="C2228" s="11"/>
      <c r="D2228" s="12"/>
      <c r="E2228" s="26"/>
      <c r="F2228" s="27"/>
    </row>
    <row r="2229" spans="1:6" ht="15" customHeight="1">
      <c r="A2229" s="29"/>
      <c r="B2229" s="25"/>
      <c r="C2229" s="11"/>
      <c r="D2229" s="12"/>
      <c r="E2229" s="26"/>
      <c r="F2229" s="27"/>
    </row>
    <row r="2230" spans="1:6" ht="15" customHeight="1">
      <c r="A2230" s="29"/>
      <c r="B2230" s="59"/>
      <c r="C2230" s="37"/>
      <c r="D2230" s="18"/>
      <c r="E2230" s="61"/>
      <c r="F2230" s="38"/>
    </row>
    <row r="2231" spans="1:6" ht="15" customHeight="1">
      <c r="A2231" s="21"/>
      <c r="B2231" s="45"/>
      <c r="C2231" s="40"/>
      <c r="D2231" s="41"/>
      <c r="E2231" s="42"/>
      <c r="F2231" s="24"/>
    </row>
    <row r="2232" spans="1:6" ht="15" customHeight="1">
      <c r="A2232" s="160" t="s">
        <v>1</v>
      </c>
      <c r="B2232" s="43" t="s">
        <v>29</v>
      </c>
      <c r="C2232" s="17" t="s">
        <v>1</v>
      </c>
      <c r="D2232" s="18"/>
      <c r="E2232" s="161" t="s">
        <v>18</v>
      </c>
      <c r="F2232" s="38"/>
    </row>
    <row r="2233" spans="1:6" ht="15" customHeight="1">
      <c r="A2233" s="162" t="s">
        <v>1</v>
      </c>
      <c r="B2233" s="107" t="s">
        <v>1</v>
      </c>
      <c r="C2233" s="11" t="s">
        <v>1</v>
      </c>
      <c r="D2233" s="12"/>
      <c r="E2233" s="163" t="s">
        <v>1</v>
      </c>
      <c r="F2233" s="46"/>
    </row>
    <row r="2234" spans="1:6" ht="15" customHeight="1" thickBot="1">
      <c r="A2234" s="47"/>
      <c r="B2234" s="48" t="s">
        <v>401</v>
      </c>
      <c r="C2234" s="109">
        <f>C2157+0.01</f>
        <v>3.289999999999996</v>
      </c>
      <c r="D2234" s="50"/>
      <c r="E2234" s="51"/>
      <c r="F2234" s="52"/>
    </row>
    <row r="2235" spans="1:6" s="172" customFormat="1" ht="15" customHeight="1">
      <c r="A2235" s="174"/>
      <c r="B2235" s="175"/>
      <c r="C2235" s="176"/>
      <c r="D2235" s="177"/>
      <c r="E2235" s="178"/>
      <c r="F2235" s="179"/>
    </row>
    <row r="2236" spans="1:6" s="172" customFormat="1" ht="15" customHeight="1">
      <c r="A2236" s="180"/>
      <c r="B2236" s="181" t="s">
        <v>1017</v>
      </c>
      <c r="C2236" s="173"/>
      <c r="D2236" s="182"/>
      <c r="E2236" s="183"/>
      <c r="F2236" s="184"/>
    </row>
    <row r="2237" spans="1:6" s="172" customFormat="1" ht="15" customHeight="1">
      <c r="A2237" s="185"/>
      <c r="B2237" s="186"/>
      <c r="C2237" s="187"/>
      <c r="D2237" s="188"/>
      <c r="E2237" s="189"/>
      <c r="F2237" s="190"/>
    </row>
    <row r="2238" spans="1:6" s="172" customFormat="1" ht="15" customHeight="1">
      <c r="A2238" s="191"/>
      <c r="B2238" s="192" t="s">
        <v>1</v>
      </c>
      <c r="C2238" s="173"/>
      <c r="D2238" s="182"/>
      <c r="E2238" s="193"/>
      <c r="F2238" s="194"/>
    </row>
    <row r="2239" spans="1:6" s="172" customFormat="1" ht="15" customHeight="1">
      <c r="A2239" s="195"/>
      <c r="B2239" s="192"/>
      <c r="C2239" s="196" t="s">
        <v>106</v>
      </c>
      <c r="D2239" s="197"/>
      <c r="E2239" s="198"/>
      <c r="F2239" s="199"/>
    </row>
    <row r="2240" spans="1:6" s="172" customFormat="1" ht="15" customHeight="1">
      <c r="A2240" s="195"/>
      <c r="B2240" s="192"/>
      <c r="C2240" s="196"/>
      <c r="D2240" s="200"/>
      <c r="E2240" s="198"/>
      <c r="F2240" s="199"/>
    </row>
    <row r="2241" spans="1:6" ht="15" customHeight="1">
      <c r="A2241" s="29"/>
      <c r="B2241" s="25" t="s">
        <v>353</v>
      </c>
      <c r="C2241" s="998">
        <f>C229</f>
        <v>3.3000000000000003</v>
      </c>
      <c r="D2241" s="998"/>
      <c r="E2241" s="26"/>
      <c r="F2241" s="27"/>
    </row>
    <row r="2242" spans="1:6" ht="15" customHeight="1">
      <c r="A2242" s="29"/>
      <c r="B2242" s="25" t="s">
        <v>1</v>
      </c>
      <c r="C2242" s="34"/>
      <c r="D2242" s="12"/>
      <c r="E2242" s="26"/>
      <c r="F2242" s="27"/>
    </row>
    <row r="2243" spans="1:6" ht="15" customHeight="1">
      <c r="A2243" s="29"/>
      <c r="B2243" s="25" t="s">
        <v>581</v>
      </c>
      <c r="C2243" s="998">
        <f>C460</f>
        <v>3.6000000000000005</v>
      </c>
      <c r="D2243" s="998"/>
      <c r="E2243" s="26"/>
      <c r="F2243" s="27"/>
    </row>
    <row r="2244" spans="1:6" ht="15" customHeight="1">
      <c r="A2244" s="29"/>
      <c r="B2244" s="25" t="s">
        <v>1</v>
      </c>
      <c r="C2244" s="34"/>
      <c r="D2244" s="12"/>
      <c r="E2244" s="26"/>
      <c r="F2244" s="27"/>
    </row>
    <row r="2245" spans="1:6" ht="15" customHeight="1">
      <c r="A2245" s="29"/>
      <c r="B2245" s="25" t="s">
        <v>354</v>
      </c>
      <c r="C2245" s="999">
        <f>C768</f>
        <v>3.1</v>
      </c>
      <c r="D2245" s="999"/>
      <c r="E2245" s="26"/>
      <c r="F2245" s="27"/>
    </row>
    <row r="2246" spans="1:6" ht="15" customHeight="1">
      <c r="A2246" s="29"/>
      <c r="B2246" s="25" t="s">
        <v>1</v>
      </c>
      <c r="C2246" s="34"/>
      <c r="D2246" s="12"/>
      <c r="E2246" s="26"/>
      <c r="F2246" s="27"/>
    </row>
    <row r="2247" spans="1:6" ht="15" customHeight="1">
      <c r="A2247" s="29"/>
      <c r="B2247" s="25" t="s">
        <v>355</v>
      </c>
      <c r="C2247" s="999">
        <f>C1076</f>
        <v>3.1399999999999992</v>
      </c>
      <c r="D2247" s="999"/>
      <c r="E2247" s="26"/>
      <c r="F2247" s="27"/>
    </row>
    <row r="2248" spans="1:6" ht="15" customHeight="1">
      <c r="A2248" s="29"/>
      <c r="B2248" s="25" t="s">
        <v>1</v>
      </c>
      <c r="C2248" s="201"/>
      <c r="D2248" s="12"/>
      <c r="E2248" s="26"/>
      <c r="F2248" s="27"/>
    </row>
    <row r="2249" spans="1:6" ht="15" customHeight="1">
      <c r="A2249" s="29"/>
      <c r="B2249" s="55" t="s">
        <v>356</v>
      </c>
      <c r="C2249" s="1002">
        <f>C1153</f>
        <v>3.149999999999999</v>
      </c>
      <c r="D2249" s="1002"/>
      <c r="E2249" s="26"/>
      <c r="F2249" s="27"/>
    </row>
    <row r="2250" spans="1:6" ht="15" customHeight="1">
      <c r="A2250" s="29"/>
      <c r="B2250" s="55"/>
      <c r="C2250" s="34"/>
      <c r="D2250" s="12"/>
      <c r="E2250" s="26"/>
      <c r="F2250" s="27"/>
    </row>
    <row r="2251" spans="1:6" ht="15" customHeight="1">
      <c r="A2251" s="29"/>
      <c r="B2251" s="55" t="s">
        <v>357</v>
      </c>
      <c r="C2251" s="998">
        <f>C1230</f>
        <v>3.1599999999999988</v>
      </c>
      <c r="D2251" s="998"/>
      <c r="E2251" s="26"/>
      <c r="F2251" s="27"/>
    </row>
    <row r="2252" spans="1:6" ht="15" customHeight="1">
      <c r="A2252" s="29"/>
      <c r="B2252" s="55"/>
      <c r="C2252" s="34"/>
      <c r="D2252" s="12"/>
      <c r="E2252" s="26"/>
      <c r="F2252" s="27"/>
    </row>
    <row r="2253" spans="1:6" ht="15" customHeight="1">
      <c r="A2253" s="29"/>
      <c r="B2253" s="55" t="s">
        <v>358</v>
      </c>
      <c r="C2253" s="998">
        <f>C1307</f>
        <v>3.1699999999999986</v>
      </c>
      <c r="D2253" s="998"/>
      <c r="E2253" s="26"/>
      <c r="F2253" s="27"/>
    </row>
    <row r="2254" spans="1:6" ht="15" customHeight="1">
      <c r="A2254" s="29"/>
      <c r="B2254" s="55"/>
      <c r="C2254" s="34"/>
      <c r="D2254" s="12"/>
      <c r="E2254" s="26"/>
      <c r="F2254" s="27"/>
    </row>
    <row r="2255" spans="1:6" ht="15" customHeight="1">
      <c r="A2255" s="29"/>
      <c r="B2255" s="55" t="s">
        <v>359</v>
      </c>
      <c r="C2255" s="999">
        <f>C1384</f>
        <v>3.1799999999999984</v>
      </c>
      <c r="D2255" s="999"/>
      <c r="E2255" s="26"/>
      <c r="F2255" s="27"/>
    </row>
    <row r="2256" spans="1:6" ht="15" customHeight="1">
      <c r="A2256" s="29"/>
      <c r="B2256" s="55"/>
      <c r="C2256" s="34"/>
      <c r="D2256" s="12"/>
      <c r="E2256" s="26"/>
      <c r="F2256" s="27"/>
    </row>
    <row r="2257" spans="1:6" ht="15" customHeight="1">
      <c r="A2257" s="29"/>
      <c r="B2257" s="55" t="s">
        <v>360</v>
      </c>
      <c r="C2257" s="998">
        <f>C1461</f>
        <v>3.1899999999999982</v>
      </c>
      <c r="D2257" s="998"/>
      <c r="E2257" s="26"/>
      <c r="F2257" s="27"/>
    </row>
    <row r="2258" spans="1:6" ht="15" customHeight="1">
      <c r="A2258" s="29"/>
      <c r="B2258" s="55"/>
      <c r="C2258" s="34"/>
      <c r="D2258" s="12"/>
      <c r="E2258" s="26"/>
      <c r="F2258" s="27"/>
    </row>
    <row r="2259" spans="1:6" ht="15" customHeight="1">
      <c r="A2259" s="29"/>
      <c r="B2259" s="55" t="s">
        <v>361</v>
      </c>
      <c r="C2259" s="999">
        <f>C1538</f>
        <v>3.199999999999998</v>
      </c>
      <c r="D2259" s="999"/>
      <c r="E2259" s="26"/>
      <c r="F2259" s="27"/>
    </row>
    <row r="2260" spans="1:6" ht="15" customHeight="1">
      <c r="A2260" s="29"/>
      <c r="B2260" s="55"/>
      <c r="C2260" s="11"/>
      <c r="D2260" s="129"/>
      <c r="E2260" s="26"/>
      <c r="F2260" s="27"/>
    </row>
    <row r="2261" spans="1:6" ht="15" customHeight="1">
      <c r="A2261" s="29"/>
      <c r="B2261" s="55" t="s">
        <v>362</v>
      </c>
      <c r="C2261" s="999">
        <f>C1770</f>
        <v>3.2299999999999973</v>
      </c>
      <c r="D2261" s="999"/>
      <c r="E2261" s="26"/>
      <c r="F2261" s="27"/>
    </row>
    <row r="2262" spans="1:6" ht="15" customHeight="1">
      <c r="A2262" s="29"/>
      <c r="B2262" s="130"/>
      <c r="C2262" s="34"/>
      <c r="D2262" s="12"/>
      <c r="E2262" s="26"/>
      <c r="F2262" s="27"/>
    </row>
    <row r="2263" spans="1:6" ht="15" customHeight="1">
      <c r="A2263" s="29"/>
      <c r="B2263" s="55" t="s">
        <v>363</v>
      </c>
      <c r="C2263" s="999">
        <f>C2003</f>
        <v>3.2599999999999967</v>
      </c>
      <c r="D2263" s="998"/>
      <c r="E2263" s="26"/>
      <c r="F2263" s="27"/>
    </row>
    <row r="2264" spans="1:6" ht="15" customHeight="1">
      <c r="A2264" s="29"/>
      <c r="B2264" s="55" t="s">
        <v>1</v>
      </c>
      <c r="C2264" s="34"/>
      <c r="D2264" s="12"/>
      <c r="E2264" s="26"/>
      <c r="F2264" s="27"/>
    </row>
    <row r="2265" spans="1:6" ht="15" customHeight="1">
      <c r="A2265" s="29"/>
      <c r="B2265" s="55" t="s">
        <v>364</v>
      </c>
      <c r="C2265" s="999">
        <f>C2234</f>
        <v>3.289999999999996</v>
      </c>
      <c r="D2265" s="998"/>
      <c r="E2265" s="26"/>
      <c r="F2265" s="27"/>
    </row>
    <row r="2266" spans="1:6" ht="15" customHeight="1">
      <c r="A2266" s="29"/>
      <c r="B2266" s="55"/>
      <c r="C2266" s="11"/>
      <c r="D2266" s="12"/>
      <c r="E2266" s="26"/>
      <c r="F2266" s="27"/>
    </row>
    <row r="2267" spans="1:6" ht="15" customHeight="1">
      <c r="A2267" s="29"/>
      <c r="B2267" s="55"/>
      <c r="C2267" s="999"/>
      <c r="D2267" s="998"/>
      <c r="E2267" s="26"/>
      <c r="F2267" s="27"/>
    </row>
    <row r="2268" spans="1:6" ht="15" customHeight="1">
      <c r="A2268" s="29"/>
      <c r="B2268" s="55"/>
      <c r="C2268" s="202"/>
      <c r="D2268" s="203"/>
      <c r="E2268" s="26"/>
      <c r="F2268" s="27"/>
    </row>
    <row r="2269" spans="1:6" ht="15" customHeight="1">
      <c r="A2269" s="29"/>
      <c r="B2269" s="55"/>
      <c r="C2269" s="202"/>
      <c r="D2269" s="203"/>
      <c r="E2269" s="26"/>
      <c r="F2269" s="27"/>
    </row>
    <row r="2270" spans="1:6" ht="15" customHeight="1">
      <c r="A2270" s="29"/>
      <c r="B2270" s="55"/>
      <c r="C2270" s="202"/>
      <c r="D2270" s="203"/>
      <c r="E2270" s="26"/>
      <c r="F2270" s="27"/>
    </row>
    <row r="2271" spans="1:6" ht="15" customHeight="1">
      <c r="A2271" s="29"/>
      <c r="B2271" s="55"/>
      <c r="C2271" s="202"/>
      <c r="D2271" s="203"/>
      <c r="E2271" s="26"/>
      <c r="F2271" s="27"/>
    </row>
    <row r="2272" spans="1:6" ht="15" customHeight="1">
      <c r="A2272" s="29"/>
      <c r="B2272" s="55"/>
      <c r="C2272" s="202"/>
      <c r="D2272" s="203"/>
      <c r="E2272" s="26"/>
      <c r="F2272" s="27"/>
    </row>
    <row r="2273" spans="1:6" ht="15" customHeight="1">
      <c r="A2273" s="29"/>
      <c r="B2273" s="55"/>
      <c r="C2273" s="202"/>
      <c r="D2273" s="203"/>
      <c r="E2273" s="26"/>
      <c r="F2273" s="27"/>
    </row>
    <row r="2274" spans="1:6" ht="15" customHeight="1">
      <c r="A2274" s="29"/>
      <c r="B2274" s="55"/>
      <c r="C2274" s="202"/>
      <c r="D2274" s="203"/>
      <c r="E2274" s="26"/>
      <c r="F2274" s="27"/>
    </row>
    <row r="2275" spans="1:6" ht="15" customHeight="1">
      <c r="A2275" s="29"/>
      <c r="B2275" s="55"/>
      <c r="C2275" s="202"/>
      <c r="D2275" s="203"/>
      <c r="E2275" s="26"/>
      <c r="F2275" s="27"/>
    </row>
    <row r="2276" spans="1:6" ht="15" customHeight="1">
      <c r="A2276" s="29"/>
      <c r="B2276" s="55"/>
      <c r="C2276" s="202"/>
      <c r="D2276" s="203"/>
      <c r="E2276" s="26"/>
      <c r="F2276" s="27"/>
    </row>
    <row r="2277" spans="1:6" ht="15" customHeight="1">
      <c r="A2277" s="29"/>
      <c r="B2277" s="55"/>
      <c r="C2277" s="202"/>
      <c r="D2277" s="203"/>
      <c r="E2277" s="26"/>
      <c r="F2277" s="27"/>
    </row>
    <row r="2278" spans="1:6" ht="15" customHeight="1">
      <c r="A2278" s="29"/>
      <c r="B2278" s="55"/>
      <c r="C2278" s="202"/>
      <c r="D2278" s="203"/>
      <c r="E2278" s="26"/>
      <c r="F2278" s="27"/>
    </row>
    <row r="2279" spans="1:6" ht="15" customHeight="1">
      <c r="A2279" s="29"/>
      <c r="B2279" s="55"/>
      <c r="C2279" s="202"/>
      <c r="D2279" s="203"/>
      <c r="E2279" s="26"/>
      <c r="F2279" s="27"/>
    </row>
    <row r="2280" spans="1:6" ht="15" customHeight="1">
      <c r="A2280" s="29"/>
      <c r="B2280" s="55"/>
      <c r="C2280" s="202"/>
      <c r="D2280" s="203"/>
      <c r="E2280" s="26"/>
      <c r="F2280" s="27"/>
    </row>
    <row r="2281" spans="1:6" ht="15" customHeight="1">
      <c r="A2281" s="29"/>
      <c r="B2281" s="55"/>
      <c r="C2281" s="202"/>
      <c r="D2281" s="203"/>
      <c r="E2281" s="26"/>
      <c r="F2281" s="27"/>
    </row>
    <row r="2282" spans="1:6" ht="15" customHeight="1">
      <c r="A2282" s="29"/>
      <c r="B2282" s="55"/>
      <c r="C2282" s="202"/>
      <c r="D2282" s="203"/>
      <c r="E2282" s="26"/>
      <c r="F2282" s="27"/>
    </row>
    <row r="2283" spans="1:6" ht="15" customHeight="1">
      <c r="A2283" s="29"/>
      <c r="B2283" s="55"/>
      <c r="C2283" s="202"/>
      <c r="D2283" s="203"/>
      <c r="E2283" s="26"/>
      <c r="F2283" s="27"/>
    </row>
    <row r="2284" spans="1:6" ht="15" customHeight="1">
      <c r="A2284" s="29"/>
      <c r="B2284" s="55"/>
      <c r="C2284" s="202"/>
      <c r="D2284" s="203"/>
      <c r="E2284" s="26"/>
      <c r="F2284" s="27"/>
    </row>
    <row r="2285" spans="1:6" ht="15" customHeight="1">
      <c r="A2285" s="29"/>
      <c r="B2285" s="55"/>
      <c r="C2285" s="202"/>
      <c r="D2285" s="203"/>
      <c r="E2285" s="26"/>
      <c r="F2285" s="27"/>
    </row>
    <row r="2286" spans="1:6" ht="15" customHeight="1">
      <c r="A2286" s="29"/>
      <c r="B2286" s="55"/>
      <c r="C2286" s="202"/>
      <c r="D2286" s="203"/>
      <c r="E2286" s="26"/>
      <c r="F2286" s="27"/>
    </row>
    <row r="2287" spans="1:6" ht="15" customHeight="1">
      <c r="A2287" s="29"/>
      <c r="B2287" s="55"/>
      <c r="C2287" s="202"/>
      <c r="D2287" s="203"/>
      <c r="E2287" s="26"/>
      <c r="F2287" s="27"/>
    </row>
    <row r="2288" spans="1:6" ht="15" customHeight="1">
      <c r="A2288" s="29"/>
      <c r="B2288" s="55"/>
      <c r="C2288" s="202"/>
      <c r="D2288" s="203"/>
      <c r="E2288" s="26"/>
      <c r="F2288" s="27"/>
    </row>
    <row r="2289" spans="1:6" ht="15" customHeight="1">
      <c r="A2289" s="29"/>
      <c r="B2289" s="55"/>
      <c r="C2289" s="202"/>
      <c r="D2289" s="203"/>
      <c r="E2289" s="26"/>
      <c r="F2289" s="27"/>
    </row>
    <row r="2290" spans="1:6" ht="15" customHeight="1">
      <c r="A2290" s="29"/>
      <c r="B2290" s="55"/>
      <c r="C2290" s="202"/>
      <c r="D2290" s="203"/>
      <c r="E2290" s="26"/>
      <c r="F2290" s="27"/>
    </row>
    <row r="2291" spans="1:6" ht="15" customHeight="1">
      <c r="A2291" s="29"/>
      <c r="B2291" s="55"/>
      <c r="C2291" s="202"/>
      <c r="D2291" s="203"/>
      <c r="E2291" s="26"/>
      <c r="F2291" s="27"/>
    </row>
    <row r="2292" spans="1:6" ht="15" customHeight="1">
      <c r="A2292" s="29"/>
      <c r="B2292" s="55"/>
      <c r="C2292" s="202"/>
      <c r="D2292" s="203"/>
      <c r="E2292" s="26"/>
      <c r="F2292" s="27"/>
    </row>
    <row r="2293" spans="1:6" ht="15" customHeight="1">
      <c r="A2293" s="29"/>
      <c r="B2293" s="55"/>
      <c r="C2293" s="202"/>
      <c r="D2293" s="203"/>
      <c r="E2293" s="26"/>
      <c r="F2293" s="27"/>
    </row>
    <row r="2294" spans="1:6" ht="15" customHeight="1">
      <c r="A2294" s="29"/>
      <c r="B2294" s="55"/>
      <c r="C2294" s="202"/>
      <c r="D2294" s="203"/>
      <c r="E2294" s="26"/>
      <c r="F2294" s="27"/>
    </row>
    <row r="2295" spans="1:6" ht="15" customHeight="1">
      <c r="A2295" s="29"/>
      <c r="B2295" s="55"/>
      <c r="C2295" s="202"/>
      <c r="D2295" s="203"/>
      <c r="E2295" s="26"/>
      <c r="F2295" s="27"/>
    </row>
    <row r="2296" spans="1:6" ht="15" customHeight="1">
      <c r="A2296" s="29"/>
      <c r="B2296" s="55"/>
      <c r="C2296" s="202"/>
      <c r="D2296" s="203"/>
      <c r="E2296" s="26"/>
      <c r="F2296" s="27"/>
    </row>
    <row r="2297" spans="1:6" ht="15" customHeight="1">
      <c r="A2297" s="29"/>
      <c r="B2297" s="55"/>
      <c r="C2297" s="202"/>
      <c r="D2297" s="203"/>
      <c r="E2297" s="26"/>
      <c r="F2297" s="27"/>
    </row>
    <row r="2298" spans="1:6" ht="15" customHeight="1">
      <c r="A2298" s="29"/>
      <c r="B2298" s="55"/>
      <c r="C2298" s="202"/>
      <c r="D2298" s="203"/>
      <c r="E2298" s="26"/>
      <c r="F2298" s="27"/>
    </row>
    <row r="2299" spans="1:6" ht="15" customHeight="1">
      <c r="A2299" s="29"/>
      <c r="B2299" s="55"/>
      <c r="C2299" s="202"/>
      <c r="D2299" s="203"/>
      <c r="E2299" s="26"/>
      <c r="F2299" s="27"/>
    </row>
    <row r="2300" spans="1:6" ht="15" customHeight="1">
      <c r="A2300" s="29"/>
      <c r="B2300" s="55"/>
      <c r="C2300" s="202"/>
      <c r="D2300" s="203"/>
      <c r="E2300" s="26"/>
      <c r="F2300" s="27"/>
    </row>
    <row r="2301" spans="1:6" ht="15" customHeight="1">
      <c r="A2301" s="29"/>
      <c r="B2301" s="55"/>
      <c r="C2301" s="202"/>
      <c r="D2301" s="203"/>
      <c r="E2301" s="26"/>
      <c r="F2301" s="27"/>
    </row>
    <row r="2302" spans="1:6" ht="15" customHeight="1">
      <c r="A2302" s="29"/>
      <c r="B2302" s="55"/>
      <c r="C2302" s="202"/>
      <c r="D2302" s="203"/>
      <c r="E2302" s="26"/>
      <c r="F2302" s="27"/>
    </row>
    <row r="2303" spans="1:6" ht="15" customHeight="1">
      <c r="A2303" s="29"/>
      <c r="B2303" s="55"/>
      <c r="C2303" s="202"/>
      <c r="D2303" s="203"/>
      <c r="E2303" s="26"/>
      <c r="F2303" s="27"/>
    </row>
    <row r="2304" spans="1:6" ht="15" customHeight="1">
      <c r="A2304" s="29"/>
      <c r="B2304" s="55"/>
      <c r="C2304" s="202"/>
      <c r="D2304" s="203"/>
      <c r="E2304" s="26"/>
      <c r="F2304" s="27"/>
    </row>
    <row r="2305" spans="1:6" ht="15" customHeight="1">
      <c r="A2305" s="29"/>
      <c r="B2305" s="55"/>
      <c r="C2305" s="202"/>
      <c r="D2305" s="203"/>
      <c r="E2305" s="26"/>
      <c r="F2305" s="27"/>
    </row>
    <row r="2306" spans="1:6" ht="15" customHeight="1">
      <c r="A2306" s="29"/>
      <c r="B2306" s="55"/>
      <c r="C2306" s="202"/>
      <c r="D2306" s="203"/>
      <c r="E2306" s="26"/>
      <c r="F2306" s="27"/>
    </row>
    <row r="2307" spans="1:6" ht="15" customHeight="1">
      <c r="A2307" s="29"/>
      <c r="B2307" s="25"/>
      <c r="C2307" s="11"/>
      <c r="D2307" s="12"/>
      <c r="E2307" s="26"/>
      <c r="F2307" s="27"/>
    </row>
    <row r="2308" spans="1:6" ht="15" customHeight="1">
      <c r="A2308" s="21"/>
      <c r="B2308" s="39"/>
      <c r="C2308" s="40"/>
      <c r="D2308" s="41"/>
      <c r="E2308" s="42"/>
      <c r="F2308" s="24"/>
    </row>
    <row r="2309" spans="1:6" ht="15" customHeight="1">
      <c r="A2309" s="15" t="s">
        <v>1</v>
      </c>
      <c r="B2309" s="43" t="s">
        <v>365</v>
      </c>
      <c r="C2309" s="17" t="s">
        <v>1</v>
      </c>
      <c r="D2309" s="18"/>
      <c r="E2309" s="44" t="s">
        <v>18</v>
      </c>
      <c r="F2309" s="38"/>
    </row>
    <row r="2310" spans="1:6" ht="15" customHeight="1">
      <c r="A2310" s="121"/>
      <c r="B2310" s="45"/>
      <c r="C2310" s="11"/>
      <c r="D2310" s="12"/>
      <c r="F2310" s="14"/>
    </row>
    <row r="2311" spans="1:6" ht="15" customHeight="1" thickBot="1">
      <c r="A2311" s="47"/>
      <c r="B2311" s="48" t="s">
        <v>401</v>
      </c>
      <c r="C2311" s="109">
        <f>C2234+0.01</f>
        <v>3.2999999999999958</v>
      </c>
      <c r="D2311" s="50"/>
      <c r="E2311" s="51"/>
      <c r="F2311" s="52"/>
    </row>
  </sheetData>
  <mergeCells count="16">
    <mergeCell ref="C2261:D2261"/>
    <mergeCell ref="C2263:D2263"/>
    <mergeCell ref="C2265:D2265"/>
    <mergeCell ref="C2267:D2267"/>
    <mergeCell ref="C2249:D2249"/>
    <mergeCell ref="C2251:D2251"/>
    <mergeCell ref="C2253:D2253"/>
    <mergeCell ref="C2255:D2255"/>
    <mergeCell ref="C2257:D2257"/>
    <mergeCell ref="C2259:D2259"/>
    <mergeCell ref="E308:F308"/>
    <mergeCell ref="E385:F385"/>
    <mergeCell ref="C2241:D2241"/>
    <mergeCell ref="C2243:D2243"/>
    <mergeCell ref="C2245:D2245"/>
    <mergeCell ref="C2247:D2247"/>
  </mergeCells>
  <pageMargins left="0.70866141732283472" right="0.70866141732283472" top="0.74803149606299213" bottom="0.74803149606299213" header="0.31496062992125984" footer="0.31496062992125984"/>
  <pageSetup paperSize="9"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9:I23"/>
  <sheetViews>
    <sheetView view="pageBreakPreview" zoomScale="60" zoomScaleNormal="100" workbookViewId="0">
      <selection activeCell="H14" sqref="H14"/>
    </sheetView>
  </sheetViews>
  <sheetFormatPr defaultRowHeight="14.4"/>
  <sheetData>
    <row r="19" spans="1:9" ht="15" customHeight="1">
      <c r="A19" s="969" t="s">
        <v>2343</v>
      </c>
      <c r="B19" s="969"/>
      <c r="C19" s="969"/>
      <c r="D19" s="969"/>
      <c r="E19" s="969"/>
      <c r="F19" s="969"/>
      <c r="G19" s="969"/>
      <c r="H19" s="969"/>
      <c r="I19" s="969"/>
    </row>
    <row r="20" spans="1:9" ht="20.100000000000001">
      <c r="C20" s="859"/>
    </row>
    <row r="21" spans="1:9" ht="15" customHeight="1">
      <c r="A21" s="969" t="s">
        <v>2345</v>
      </c>
      <c r="B21" s="969"/>
      <c r="C21" s="969"/>
      <c r="D21" s="969"/>
      <c r="E21" s="969"/>
      <c r="F21" s="969"/>
      <c r="G21" s="969"/>
      <c r="H21" s="969"/>
      <c r="I21" s="969"/>
    </row>
    <row r="22" spans="1:9" ht="20.100000000000001">
      <c r="C22" s="859"/>
    </row>
    <row r="23" spans="1:9" ht="15" customHeight="1">
      <c r="A23" s="972" t="s">
        <v>2344</v>
      </c>
      <c r="B23" s="972"/>
      <c r="C23" s="972"/>
      <c r="D23" s="972"/>
      <c r="E23" s="972"/>
      <c r="F23" s="972"/>
      <c r="G23" s="972"/>
      <c r="H23" s="972"/>
      <c r="I23" s="972"/>
    </row>
  </sheetData>
  <mergeCells count="3">
    <mergeCell ref="A19:I19"/>
    <mergeCell ref="A21:I21"/>
    <mergeCell ref="A23:I2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4</vt:i4>
      </vt:variant>
    </vt:vector>
  </HeadingPairs>
  <TitlesOfParts>
    <vt:vector size="22" baseType="lpstr">
      <vt:lpstr>Cover</vt:lpstr>
      <vt:lpstr>Table of Contents</vt:lpstr>
      <vt:lpstr>Prelim 1</vt:lpstr>
      <vt:lpstr>Bill 1 Prelims</vt:lpstr>
      <vt:lpstr>Office 1</vt:lpstr>
      <vt:lpstr>Bill 2 Office 1</vt:lpstr>
      <vt:lpstr>Office 2</vt:lpstr>
      <vt:lpstr>Bill 3 Office 2</vt:lpstr>
      <vt:lpstr>Conf</vt:lpstr>
      <vt:lpstr>Bill 4 Confere</vt:lpstr>
      <vt:lpstr>Electric</vt:lpstr>
      <vt:lpstr>Bill 5 Elect</vt:lpstr>
      <vt:lpstr>ExtWrks</vt:lpstr>
      <vt:lpstr>Bill 6 Ext Wrks</vt:lpstr>
      <vt:lpstr>PC</vt:lpstr>
      <vt:lpstr>Bill 7 PC</vt:lpstr>
      <vt:lpstr>Sum</vt:lpstr>
      <vt:lpstr>Bill 8 Summary</vt:lpstr>
      <vt:lpstr>Electric!Print_Area</vt:lpstr>
      <vt:lpstr>ExtWrks!Print_Area</vt:lpstr>
      <vt:lpstr>PC!Print_Area</vt:lpstr>
      <vt:lpstr>Sum!Print_Area</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ismail - [2010]</dc:creator>
  <cp:lastModifiedBy>User</cp:lastModifiedBy>
  <cp:lastPrinted>2021-06-14T07:45:23Z</cp:lastPrinted>
  <dcterms:created xsi:type="dcterms:W3CDTF">2015-03-05T14:02:23Z</dcterms:created>
  <dcterms:modified xsi:type="dcterms:W3CDTF">2021-07-09T10:18:56Z</dcterms:modified>
</cp:coreProperties>
</file>